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hisWorkbook"/>
  <mc:AlternateContent xmlns:mc="http://schemas.openxmlformats.org/markup-compatibility/2006">
    <mc:Choice Requires="x15">
      <x15ac:absPath xmlns:x15ac="http://schemas.microsoft.com/office/spreadsheetml/2010/11/ac" url="D:\01. 계약관리처\고홍석\01. 계약\2024년\7. 2024년 궤도보수공사_토목궤도처\2. 사업방침(승인)\"/>
    </mc:Choice>
  </mc:AlternateContent>
  <xr:revisionPtr revIDLastSave="0" documentId="13_ncr:1_{3FC56281-C4FC-4237-A68A-38C03C0B10C7}" xr6:coauthVersionLast="36" xr6:coauthVersionMax="45" xr10:uidLastSave="{00000000-0000-0000-0000-000000000000}"/>
  <bookViews>
    <workbookView xWindow="-120" yWindow="-120" windowWidth="29040" windowHeight="15840" tabRatio="851" firstSheet="4" activeTab="4" xr2:uid="{00000000-000D-0000-FFFF-FFFF00000000}"/>
  </bookViews>
  <sheets>
    <sheet name="내역서 " sheetId="225" state="hidden" r:id="rId1"/>
    <sheet name="일위대가목록 " sheetId="224" state="hidden" r:id="rId2"/>
    <sheet name="안전관리비자료" sheetId="227" state="hidden" r:id="rId3"/>
    <sheet name="간지4" sheetId="252" state="hidden" r:id="rId4"/>
    <sheet name="내역서(갑)" sheetId="258" r:id="rId5"/>
    <sheet name="내역서" sheetId="247" r:id="rId6"/>
    <sheet name="내역서(재+노+경) (멀티풀 제외)" sheetId="240" state="hidden" r:id="rId7"/>
    <sheet name="내역서(재+노+경) (멀티풀 용역비)" sheetId="241" state="hidden" r:id="rId8"/>
    <sheet name="물집" sheetId="237" state="hidden" r:id="rId9"/>
    <sheet name="물산" sheetId="233" state="hidden" r:id="rId10"/>
    <sheet name="일위목록" sheetId="223" state="hidden" r:id="rId11"/>
    <sheet name="내역" sheetId="246" state="hidden" r:id="rId12"/>
    <sheet name="Sheet2" sheetId="244" state="hidden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</externalReferences>
  <definedNames>
    <definedName name="_">[0]!A</definedName>
    <definedName name="__dkt7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__IntlFixup" hidden="1">TRUE</definedName>
    <definedName name="__q45" hidden="1">{"'용역비'!$A$4:$C$8"}</definedName>
    <definedName name="_1_0_0_F" hidden="1">#REF!</definedName>
    <definedName name="_10Á_2È_Ç" localSheetId="7">'[1]일위대가(계측기설치)'!#REF!</definedName>
    <definedName name="_11Á_2È_Ç" localSheetId="6">'[1]일위대가(계측기설치)'!#REF!</definedName>
    <definedName name="_12Á_3È_Ç">'[1]일위대가(계측기설치)'!#REF!</definedName>
    <definedName name="_13Á_4È_Ç" localSheetId="5">'[1]일위대가(계측기설치)'!#REF!</definedName>
    <definedName name="_14Á_2È_Ç">'[1]일위대가(계측기설치)'!#REF!</definedName>
    <definedName name="_15A">[2]금액내역서!$D$3:$D$10</definedName>
    <definedName name="_15Á_3È_Ç" localSheetId="8">'[1]일위대가(계측기설치)'!#REF!</definedName>
    <definedName name="_16Á_3È_Ç" localSheetId="11">'[1]일위대가(계측기설치)'!#REF!</definedName>
    <definedName name="_16Á_4È_Ç">'[1]일위대가(계측기설치)'!#REF!</definedName>
    <definedName name="_17Á_3È_Ç" localSheetId="7">'[1]일위대가(계측기설치)'!#REF!</definedName>
    <definedName name="_17Á_5È_Ç" localSheetId="5">'[1]일위대가(계측기설치)'!#REF!</definedName>
    <definedName name="_18_0_0_F" hidden="1">#REF!</definedName>
    <definedName name="_18Á_3È_Ç" localSheetId="6">'[1]일위대가(계측기설치)'!#REF!</definedName>
    <definedName name="_19_0_0_F" hidden="1">#REF!</definedName>
    <definedName name="_1Á_1È_Ç" localSheetId="5">'[1]일위대가(계측기설치)'!#REF!</definedName>
    <definedName name="_1Á_1È_Ç" localSheetId="8">'[1]일위대가(계측기설치)'!#REF!</definedName>
    <definedName name="_20Á_5È_Ç">'[1]일위대가(계측기설치)'!#REF!</definedName>
    <definedName name="_21Á_3È_Ç">'[1]일위대가(계측기설치)'!#REF!</definedName>
    <definedName name="_21Á_6È_Ç" localSheetId="5">'[1]일위대가(계측기설치)'!#REF!</definedName>
    <definedName name="_22Á_4È_Ç" localSheetId="8">'[1]일위대가(계측기설치)'!#REF!</definedName>
    <definedName name="_23Á_4È_Ç" localSheetId="11">'[1]일위대가(계측기설치)'!#REF!</definedName>
    <definedName name="_23q45_" hidden="1">{"'용역비'!$A$4:$C$8"}</definedName>
    <definedName name="_24Á_4È_Ç" localSheetId="7">'[1]일위대가(계측기설치)'!#REF!</definedName>
    <definedName name="_24Á_6È_Ç">'[1]일위대가(계측기설치)'!#REF!</definedName>
    <definedName name="_25Á_4È_Ç" localSheetId="6">'[1]일위대가(계측기설치)'!#REF!</definedName>
    <definedName name="_25av1_" localSheetId="5">'[3]공사비예산서(토목분)'!#REF!</definedName>
    <definedName name="_28Á_4È_Ç">'[1]일위대가(계측기설치)'!#REF!</definedName>
    <definedName name="_28av1_">'[3]공사비예산서(토목분)'!#REF!</definedName>
    <definedName name="_29Á_5È_Ç" localSheetId="8">'[1]일위대가(계측기설치)'!#REF!</definedName>
    <definedName name="_2Á_1È_Ç" localSheetId="11">'[1]일위대가(계측기설치)'!#REF!</definedName>
    <definedName name="_30Á_5È_Ç" localSheetId="11">'[1]일위대가(계측기설치)'!#REF!</definedName>
    <definedName name="_31Á_5È_Ç" localSheetId="7">'[1]일위대가(계측기설치)'!#REF!</definedName>
    <definedName name="_32Á_5È_Ç" localSheetId="6">'[1]일위대가(계측기설치)'!#REF!</definedName>
    <definedName name="_35Á_5È_Ç">'[1]일위대가(계측기설치)'!#REF!</definedName>
    <definedName name="_36Á_6È_Ç" localSheetId="8">'[1]일위대가(계측기설치)'!#REF!</definedName>
    <definedName name="_37Á_6È_Ç" localSheetId="11">'[1]일위대가(계측기설치)'!#REF!</definedName>
    <definedName name="_37q45_" hidden="1">{"'용역비'!$A$4:$C$8"}</definedName>
    <definedName name="_38Á_6È_Ç" localSheetId="7">'[1]일위대가(계측기설치)'!#REF!</definedName>
    <definedName name="_39Á_6È_Ç" localSheetId="6">'[1]일위대가(계측기설치)'!#REF!</definedName>
    <definedName name="_3Á_1È_Ç" localSheetId="7">'[1]일위대가(계측기설치)'!#REF!</definedName>
    <definedName name="_42Á_6È_Ç">'[1]일위대가(계측기설치)'!#REF!</definedName>
    <definedName name="_43av1_" localSheetId="8">'[3]공사비예산서(토목분)'!#REF!</definedName>
    <definedName name="_44av1_" localSheetId="11">'[3]공사비예산서(토목분)'!#REF!</definedName>
    <definedName name="_45av1_" localSheetId="7">'[3]공사비예산서(토목분)'!#REF!</definedName>
    <definedName name="_46av1_" localSheetId="6">'[3]공사비예산서(토목분)'!#REF!</definedName>
    <definedName name="_49av1_">'[3]공사비예산서(토목분)'!#REF!</definedName>
    <definedName name="_4Á_1È_Ç" localSheetId="6">'[1]일위대가(계측기설치)'!#REF!</definedName>
    <definedName name="_4Á_1È_Ç">'[1]일위대가(계측기설치)'!#REF!</definedName>
    <definedName name="_5Á_2È_Ç" localSheetId="5">'[1]일위대가(계측기설치)'!#REF!</definedName>
    <definedName name="_6_0_0_F" hidden="1">#REF!</definedName>
    <definedName name="_7_0_0_F" hidden="1">#REF!</definedName>
    <definedName name="_7Á_1È_Ç">'[1]일위대가(계측기설치)'!#REF!</definedName>
    <definedName name="_8Á_2È_Ç" localSheetId="8">'[1]일위대가(계측기설치)'!#REF!</definedName>
    <definedName name="_8Á_2È_Ç">'[1]일위대가(계측기설치)'!#REF!</definedName>
    <definedName name="_9Á_2È_Ç" localSheetId="11">'[1]일위대가(계측기설치)'!#REF!</definedName>
    <definedName name="_9Á_3È_Ç" localSheetId="5">'[1]일위대가(계측기설치)'!#REF!</definedName>
    <definedName name="_Dist_Bin" hidden="1">#REF!</definedName>
    <definedName name="_Dist_Values" hidden="1">#REF!</definedName>
    <definedName name="_dkt7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_Fill" hidden="1">#REF!</definedName>
    <definedName name="_xlnm._FilterDatabase" localSheetId="10" hidden="1">일위목록!$C$3:$C$26</definedName>
    <definedName name="_Key1" localSheetId="11" hidden="1">[4]내역서!#REF!</definedName>
    <definedName name="_Key1" localSheetId="5" hidden="1">[4]내역서!#REF!</definedName>
    <definedName name="_Key1" localSheetId="7" hidden="1">[4]내역서!#REF!</definedName>
    <definedName name="_Key1" localSheetId="6" hidden="1">[4]내역서!#REF!</definedName>
    <definedName name="_Key1" localSheetId="8" hidden="1">[4]내역서!#REF!</definedName>
    <definedName name="_Key1" hidden="1">[4]내역서!#REF!</definedName>
    <definedName name="_Key2" localSheetId="11" hidden="1">[4]내역서!#REF!</definedName>
    <definedName name="_Key2" localSheetId="5" hidden="1">[4]내역서!#REF!</definedName>
    <definedName name="_Key2" localSheetId="7" hidden="1">[4]내역서!#REF!</definedName>
    <definedName name="_Key2" localSheetId="6" hidden="1">[4]내역서!#REF!</definedName>
    <definedName name="_Key2" localSheetId="8" hidden="1">[4]내역서!#REF!</definedName>
    <definedName name="_Key2" hidden="1">[4]내역서!#REF!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255</definedName>
    <definedName name="_Parse_Out" hidden="1">'[5]갑지(추정)'!#REF!</definedName>
    <definedName name="_q45" hidden="1">{"'용역비'!$A$4:$C$8"}</definedName>
    <definedName name="_Regression_Int" hidden="1">1</definedName>
    <definedName name="_SBB1">#REF!</definedName>
    <definedName name="_SBB2">#REF!</definedName>
    <definedName name="_SBB3">#REF!</definedName>
    <definedName name="_SBB4">#REF!</definedName>
    <definedName name="_SBB5">#REF!</definedName>
    <definedName name="_SHH1">#REF!</definedName>
    <definedName name="_SHH2">#REF!</definedName>
    <definedName name="_SHH3">#REF!</definedName>
    <definedName name="_Sort" localSheetId="11" hidden="1">[4]내역서!#REF!</definedName>
    <definedName name="_Sort" localSheetId="5" hidden="1">[4]내역서!#REF!</definedName>
    <definedName name="_Sort" localSheetId="7" hidden="1">[4]내역서!#REF!</definedName>
    <definedName name="_Sort" localSheetId="6" hidden="1">[4]내역서!#REF!</definedName>
    <definedName name="_Sort" localSheetId="8" hidden="1">[4]내역서!#REF!</definedName>
    <definedName name="_Sort" hidden="1">[4]내역서!#REF!</definedName>
    <definedName name="¤±8529" localSheetId="11">'[6]일위대가(가설)'!#REF!</definedName>
    <definedName name="¤±8529" localSheetId="5">'[6]일위대가(가설)'!#REF!</definedName>
    <definedName name="¤±8529" localSheetId="7">'[6]일위대가(가설)'!#REF!</definedName>
    <definedName name="¤±8529" localSheetId="6">'[6]일위대가(가설)'!#REF!</definedName>
    <definedName name="¤±8529" localSheetId="8">'[6]일위대가(가설)'!#REF!</definedName>
    <definedName name="¤±8529">'[6]일위대가(가설)'!#REF!</definedName>
    <definedName name="\a" localSheetId="5">#REF!</definedName>
    <definedName name="\a">#REF!</definedName>
    <definedName name="\b" localSheetId="5">#REF!</definedName>
    <definedName name="\b">#REF!</definedName>
    <definedName name="\c" localSheetId="5">#REF!</definedName>
    <definedName name="\c">#REF!</definedName>
    <definedName name="\d">#REF!</definedName>
    <definedName name="\P" localSheetId="11">#REF!</definedName>
    <definedName name="\P" localSheetId="5">#REF!</definedName>
    <definedName name="\P" localSheetId="7">#REF!</definedName>
    <definedName name="\P" localSheetId="6">#REF!</definedName>
    <definedName name="\P" localSheetId="8">#REF!</definedName>
    <definedName name="\P">#REF!</definedName>
    <definedName name="\x" localSheetId="11">[7]내역!#REF!</definedName>
    <definedName name="\x" localSheetId="5">[7]내역!#REF!</definedName>
    <definedName name="\x" localSheetId="7">[7]내역!#REF!</definedName>
    <definedName name="\x" localSheetId="6">[7]내역!#REF!</definedName>
    <definedName name="\x" localSheetId="8">[7]내역!#REF!</definedName>
    <definedName name="\x">[7]내역!#REF!</definedName>
    <definedName name="\z" localSheetId="5">#REF!</definedName>
    <definedName name="\z">#REF!</definedName>
    <definedName name="A" localSheetId="11">'[8]12V956'!#REF!</definedName>
    <definedName name="A" localSheetId="5">'[8]12V956'!#REF!</definedName>
    <definedName name="A" localSheetId="7">'[8]12V956'!#REF!</definedName>
    <definedName name="A" localSheetId="6">'[8]12V956'!#REF!</definedName>
    <definedName name="A" localSheetId="8">'[8]12V956'!#REF!</definedName>
    <definedName name="A">'[8]12V956'!#REF!</definedName>
    <definedName name="Access_Button" hidden="1">"청휴97LS_Sheet3_List"</definedName>
    <definedName name="AccessDatabase" hidden="1">"D:\공무jaje\98년품의-수불\98146.mdb"</definedName>
    <definedName name="ACDA" hidden="1">[9]GAEYO!#REF!</definedName>
    <definedName name="ADC" hidden="1">#REF!</definedName>
    <definedName name="aherhe" hidden="1">{#N/A,#N/A,TRUE,"토적및재료집계";#N/A,#N/A,TRUE,"토적및재료집계";#N/A,#N/A,TRUE,"단위량"}</definedName>
    <definedName name="ahhaera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rher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as" hidden="1">[10]갑지1!#REF!</definedName>
    <definedName name="AV" localSheetId="11">#REF!</definedName>
    <definedName name="AV" localSheetId="5">#REF!</definedName>
    <definedName name="AV" localSheetId="7">#REF!</definedName>
    <definedName name="AV" localSheetId="6">#REF!</definedName>
    <definedName name="AV" localSheetId="8">#REF!</definedName>
    <definedName name="AV">#REF!</definedName>
    <definedName name="B" localSheetId="11">#REF!</definedName>
    <definedName name="B" localSheetId="5">#REF!</definedName>
    <definedName name="B" localSheetId="7">#REF!</definedName>
    <definedName name="B" localSheetId="6">#REF!</definedName>
    <definedName name="B" localSheetId="8">#REF!</definedName>
    <definedName name="B">#REF!</definedName>
    <definedName name="B1B">#REF!</definedName>
    <definedName name="B2B">#REF!</definedName>
    <definedName name="B3B">#REF!</definedName>
    <definedName name="B4B">#REF!</definedName>
    <definedName name="B5B" localSheetId="11">#REF!</definedName>
    <definedName name="B5B" localSheetId="5">#REF!</definedName>
    <definedName name="B5B" localSheetId="7">#REF!</definedName>
    <definedName name="B5B" localSheetId="6">#REF!</definedName>
    <definedName name="B5B" localSheetId="8">#REF!</definedName>
    <definedName name="B5B">#REF!</definedName>
    <definedName name="B6B" localSheetId="11">#REF!</definedName>
    <definedName name="B6B" localSheetId="5">#REF!</definedName>
    <definedName name="B6B" localSheetId="7">#REF!</definedName>
    <definedName name="B6B" localSheetId="6">#REF!</definedName>
    <definedName name="B6B" localSheetId="8">#REF!</definedName>
    <definedName name="B6B">#REF!</definedName>
    <definedName name="B7B" localSheetId="11">#REF!</definedName>
    <definedName name="B7B" localSheetId="5">#REF!</definedName>
    <definedName name="B7B" localSheetId="7">#REF!</definedName>
    <definedName name="B7B" localSheetId="6">#REF!</definedName>
    <definedName name="B7B" localSheetId="8">#REF!</definedName>
    <definedName name="B7B">#REF!</definedName>
    <definedName name="CCC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gmh" hidden="1">{"'용역비'!$A$4:$C$8"}</definedName>
    <definedName name="COLUMN_A">#REF!</definedName>
    <definedName name="_xlnm.Criteria">#REF!</definedName>
    <definedName name="Criteria_MI" localSheetId="11">[7]내역!#REF!</definedName>
    <definedName name="Criteria_MI" localSheetId="5">[7]내역!#REF!</definedName>
    <definedName name="Criteria_MI" localSheetId="7">[7]내역!#REF!</definedName>
    <definedName name="Criteria_MI" localSheetId="6">[7]내역!#REF!</definedName>
    <definedName name="Criteria_MI" localSheetId="8">[7]내역!#REF!</definedName>
    <definedName name="Criteria_MI">[7]내역!#REF!</definedName>
    <definedName name="D" localSheetId="11">#REF!</definedName>
    <definedName name="D" localSheetId="5">#REF!</definedName>
    <definedName name="D" localSheetId="7">#REF!</definedName>
    <definedName name="D" localSheetId="6">#REF!</definedName>
    <definedName name="D" localSheetId="8">#REF!</definedName>
    <definedName name="D">#REF!</definedName>
    <definedName name="D021161명지남양주" hidden="1">#REF!</definedName>
    <definedName name="_xlnm.Database">#REF!</definedName>
    <definedName name="Database_MI" localSheetId="11">#REF!</definedName>
    <definedName name="Database_MI" localSheetId="5">#REF!</definedName>
    <definedName name="Database_MI" localSheetId="7">#REF!</definedName>
    <definedName name="Database_MI" localSheetId="6">#REF!</definedName>
    <definedName name="Database_MI" localSheetId="8">#REF!</definedName>
    <definedName name="Database_MI">#REF!</definedName>
    <definedName name="DD">#REF!</definedName>
    <definedName name="ddddd" hidden="1">#REF!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ECK_PLATE">#REF!</definedName>
    <definedName name="DF" hidden="1">#REF!</definedName>
    <definedName name="DFEE" hidden="1">#REF!</definedName>
    <definedName name="dfh" hidden="1">#REF!</definedName>
    <definedName name="df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FS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g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hj" hidden="1">{"'용역비'!$A$4:$C$8"}</definedName>
    <definedName name="DIA" localSheetId="11">#REF!</definedName>
    <definedName name="DIA" localSheetId="5">#REF!</definedName>
    <definedName name="DIA" localSheetId="7">#REF!</definedName>
    <definedName name="DIA" localSheetId="6">#REF!</definedName>
    <definedName name="DIA" localSheetId="8">#REF!</definedName>
    <definedName name="DIA">#REF!</definedName>
    <definedName name="djrr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SG" hidden="1">#REF!</definedName>
    <definedName name="DKSGMLWJD" hidden="1">#REF!</definedName>
    <definedName name="dk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TTK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HKH" hidden="1">{#N/A,#N/A,TRUE,"토적및재료집계";#N/A,#N/A,TRUE,"토적및재료집계";#N/A,#N/A,TRUE,"단위량"}</definedName>
    <definedName name="DKTYKYD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YH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TY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uuktyytk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y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k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lk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luyd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p" hidden="1">#REF!</definedName>
    <definedName name="dsgfggg" hidden="1">#REF!</definedName>
    <definedName name="DTHK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jr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ujhng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uluu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UTKDY" hidden="1">{#N/A,#N/A,TRUE,"토적및재료집계";#N/A,#N/A,TRUE,"토적및재료집계";#N/A,#N/A,TRUE,"단위량"}</definedName>
    <definedName name="dtky6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YK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KYKY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ukllt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ukluy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DYTDK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dy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TD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TYKY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ukuyl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W" hidden="1">{"'용역비'!$A$4:$C$8"}</definedName>
    <definedName name="DYKDT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KDTYKD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TKKYTDK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TKT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TKYT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yul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D" hidden="1">#REF!</definedName>
    <definedName name="EE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FG" hidden="1">{"'용역비'!$A$4:$C$8"}</definedName>
    <definedName name="EGE" hidden="1">{"'용역비'!$A$4:$C$8"}</definedName>
    <definedName name="EK" hidden="1">#REF!</definedName>
    <definedName name="ENJ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ererwe" hidden="1">{#N/A,#N/A,FALSE,"견적갑지";#N/A,#N/A,FALSE,"총괄표";#N/A,#N/A,FALSE,"철골공사";#N/A,#N/A,FALSE,"토목공사";#N/A,#N/A,FALSE,"판넬전기공사"}</definedName>
    <definedName name="ertyertye" hidden="1">{"'용역비'!$A$4:$C$8"}</definedName>
    <definedName name="ETYETY" hidden="1">{"'용역비'!$A$4:$C$8"}</definedName>
    <definedName name="etyj" hidden="1">{"'용역비'!$A$4:$C$8"}</definedName>
    <definedName name="etyjj" hidden="1">{"'용역비'!$A$4:$C$8"}</definedName>
    <definedName name="ETYJTYJ" hidden="1">{"'용역비'!$A$4:$C$8"}</definedName>
    <definedName name="_xlnm.Extract">#REF!</definedName>
    <definedName name="Extract_MI">#REF!</definedName>
    <definedName name="f" hidden="1">#REF!</definedName>
    <definedName name="F1F" localSheetId="11">#REF!</definedName>
    <definedName name="F1F" localSheetId="5">#REF!</definedName>
    <definedName name="F1F" localSheetId="7">#REF!</definedName>
    <definedName name="F1F" localSheetId="6">#REF!</definedName>
    <definedName name="F1F" localSheetId="8">#REF!</definedName>
    <definedName name="F1F">#REF!</definedName>
    <definedName name="F2F" localSheetId="11">#REF!</definedName>
    <definedName name="F2F" localSheetId="5">#REF!</definedName>
    <definedName name="F2F" localSheetId="7">#REF!</definedName>
    <definedName name="F2F" localSheetId="6">#REF!</definedName>
    <definedName name="F2F" localSheetId="8">#REF!</definedName>
    <definedName name="F2F">#REF!</definedName>
    <definedName name="F3F" localSheetId="11">#REF!</definedName>
    <definedName name="F3F" localSheetId="5">#REF!</definedName>
    <definedName name="F3F" localSheetId="7">#REF!</definedName>
    <definedName name="F3F" localSheetId="6">#REF!</definedName>
    <definedName name="F3F" localSheetId="8">#REF!</definedName>
    <definedName name="F3F">#REF!</definedName>
    <definedName name="fdgz">#REF!</definedName>
    <definedName name="FF">#REF!</definedName>
    <definedName name="fg" hidden="1">#REF!</definedName>
    <definedName name="FHFH" hidden="1">[11]수량산출!$A$1:$A$8561</definedName>
    <definedName name="FHFK" hidden="1">[11]수량산출!#REF!</definedName>
    <definedName name="fiudj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jlmm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K" hidden="1">{"'용역비'!$A$4:$C$8"}</definedName>
    <definedName name="fld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luylfuy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ly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N" localSheetId="11">#REF!</definedName>
    <definedName name="FN" localSheetId="5">#REF!</definedName>
    <definedName name="FN" localSheetId="7">#REF!</definedName>
    <definedName name="FN" localSheetId="6">#REF!</definedName>
    <definedName name="FN" localSheetId="8">#REF!</definedName>
    <definedName name="FN">#REF!</definedName>
    <definedName name="FOUND_A">#REF!</definedName>
    <definedName name="FOUND_H">#REF!</definedName>
    <definedName name="fuyl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uyluy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kl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i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ulf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luuyllu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ullfylu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fyulul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EMCO" hidden="1">#REF!</definedName>
    <definedName name="gg" hidden="1">[4]내역서!#REF!</definedName>
    <definedName name="GGG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GT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GTRE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h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l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mgctk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MLWD" hidden="1">#REF!</definedName>
    <definedName name="graag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guolg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">#REF!</definedName>
    <definedName name="H1H">#REF!</definedName>
    <definedName name="H2H">#REF!</definedName>
    <definedName name="H3H">#REF!</definedName>
    <definedName name="H4H">#REF!</definedName>
    <definedName name="hardwar" hidden="1">[12]Sheet1!#REF!</definedName>
    <definedName name="hg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H" localSheetId="11">#REF!</definedName>
    <definedName name="HH" localSheetId="5">#REF!</definedName>
    <definedName name="HH" localSheetId="7">#REF!</definedName>
    <definedName name="HH" localSheetId="6">#REF!</definedName>
    <definedName name="HH" localSheetId="8">#REF!</definedName>
    <definedName name="HH">#REF!</definedName>
    <definedName name="HHH" hidden="1">#REF!</definedName>
    <definedName name="HHHH" hidden="1">#REF!</definedName>
    <definedName name="HKDGD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kktytyk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KY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NHHKY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reah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S" localSheetId="11">#REF!</definedName>
    <definedName name="HS" localSheetId="5">#REF!</definedName>
    <definedName name="HS" localSheetId="7">#REF!</definedName>
    <definedName name="HS" localSheetId="6">#REF!</definedName>
    <definedName name="HS" localSheetId="8">#REF!</definedName>
    <definedName name="HS">#REF!</definedName>
    <definedName name="HSR" hidden="1">{"'용역비'!$A$4:$C$8"}</definedName>
    <definedName name="HTML_CodePage" hidden="1">949</definedName>
    <definedName name="HTML_Control" hidden="1">{"'용역비'!$A$4:$C$8"}</definedName>
    <definedName name="HTML_Description" hidden="1">""</definedName>
    <definedName name="HTML_Email" hidden="1">""</definedName>
    <definedName name="HTML_Header" hidden="1">"용역비"</definedName>
    <definedName name="HTML_LastUpdate" hidden="1">"99-07-01"</definedName>
    <definedName name="HTML_LineAfter" hidden="1">FALSE</definedName>
    <definedName name="HTML_LineBefore" hidden="1">FALSE</definedName>
    <definedName name="HTML_Name" hidden="1">"전산실"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"전체금액"</definedName>
    <definedName name="HTML1_1" hidden="1">"'[디자인MXE1.xls]마북OCTANE (2)'!$A$1:$G$33"</definedName>
    <definedName name="HTML1_10" hidden="1">""</definedName>
    <definedName name="HTML1_11" hidden="1">1</definedName>
    <definedName name="HTML1_12" hidden="1">"C:\견적\현대정공\MyHTML.htm"</definedName>
    <definedName name="HTML1_2" hidden="1">1</definedName>
    <definedName name="HTML1_3" hidden="1">"디자인MXE1.xl"</definedName>
    <definedName name="HTML1_4" hidden="1">"마북OCTANE (2)"</definedName>
    <definedName name="HTML1_5" hidden="1">""</definedName>
    <definedName name="HTML1_6" hidden="1">-4146</definedName>
    <definedName name="HTML1_7" hidden="1">-4146</definedName>
    <definedName name="HTML1_8" hidden="1">"98-03-30"</definedName>
    <definedName name="HTML1_9" hidden="1">"임양택"</definedName>
    <definedName name="HTMLCount" hidden="1">1</definedName>
    <definedName name="I" hidden="1">{"'용역비'!$A$4:$C$8"}</definedName>
    <definedName name="II" hidden="1">{"'용역비'!$A$4:$C$8"}</definedName>
    <definedName name="IIII" hidden="1">{"'용역비'!$A$4:$C$8"}</definedName>
    <definedName name="IIIII" hidden="1">{"'용역비'!$A$4:$C$8"}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lg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IOI" hidden="1">{"'용역비'!$A$4:$C$8"}</definedName>
    <definedName name="iuijhi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jkoujio" hidden="1">#REF!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k" localSheetId="11">#REF!</definedName>
    <definedName name="kkkk" localSheetId="5">#REF!</definedName>
    <definedName name="kkkk" localSheetId="7">#REF!</definedName>
    <definedName name="kkkk" localSheetId="6">#REF!</definedName>
    <definedName name="kkkk" localSheetId="8">#REF!</definedName>
    <definedName name="kkkk">#REF!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uryte" hidden="1">#REF!</definedName>
    <definedName name="L" localSheetId="11">#REF!</definedName>
    <definedName name="L" localSheetId="5">#REF!</definedName>
    <definedName name="L" localSheetId="7">#REF!</definedName>
    <definedName name="L" localSheetId="6">#REF!</definedName>
    <definedName name="L" localSheetId="8">#REF!</definedName>
    <definedName name="L">#REF!</definedName>
    <definedName name="L1L">#REF!</definedName>
    <definedName name="L2L">#REF!</definedName>
    <definedName name="L3L">#REF!</definedName>
    <definedName name="L4L">#REF!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ST" localSheetId="11">#REF!</definedName>
    <definedName name="LAST" localSheetId="5">#REF!</definedName>
    <definedName name="LAST" localSheetId="7">#REF!</definedName>
    <definedName name="LAST" localSheetId="6">#REF!</definedName>
    <definedName name="LAST" localSheetId="8">#REF!</definedName>
    <definedName name="LAST">#REF!</definedName>
    <definedName name="lfyuyul" hidden="1">{#N/A,#N/A,TRUE,"토적및재료집계";#N/A,#N/A,TRUE,"토적및재료집계";#N/A,#N/A,TRUE,"단위량"}</definedName>
    <definedName name="li" hidden="1">{"'용역비'!$A$4:$C$8"}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" localSheetId="11">#REF!</definedName>
    <definedName name="lll" localSheetId="5">#REF!</definedName>
    <definedName name="lll" localSheetId="7">#REF!</definedName>
    <definedName name="lll" localSheetId="6">#REF!</definedName>
    <definedName name="lll" localSheetId="8">#REF!</definedName>
    <definedName name="lll">#REF!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ylfylu" hidden="1">{#N/A,#N/A,TRUE,"토적및재료집계";#N/A,#N/A,TRUE,"토적및재료집계";#N/A,#N/A,TRUE,"단위량"}</definedName>
    <definedName name="NHJKD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KDTT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OTCH">#REF!</definedName>
    <definedName name="NUMBER">#REF!</definedName>
    <definedName name="OIL" hidden="1">{"'용역비'!$A$4:$C$8"}</definedName>
    <definedName name="OOO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P" hidden="1">#REF!</definedName>
    <definedName name="OPOP" hidden="1">[13]수량산출!#REF!</definedName>
    <definedName name="OPP" hidden="1">#REF!</definedName>
    <definedName name="OPPP" hidden="1">[14]수량산출!$A$3:$H$8539</definedName>
    <definedName name="PL" localSheetId="11">#REF!</definedName>
    <definedName name="PL" localSheetId="5">#REF!</definedName>
    <definedName name="PL" localSheetId="7">#REF!</definedName>
    <definedName name="PL" localSheetId="6">#REF!</definedName>
    <definedName name="PL" localSheetId="8">#REF!</definedName>
    <definedName name="PL">#REF!</definedName>
    <definedName name="PN" localSheetId="11">#REF!</definedName>
    <definedName name="PN" localSheetId="5">#REF!</definedName>
    <definedName name="PN" localSheetId="7">#REF!</definedName>
    <definedName name="PN" localSheetId="6">#REF!</definedName>
    <definedName name="PN" localSheetId="8">#REF!</definedName>
    <definedName name="PN">#REF!</definedName>
    <definedName name="POT_BEARING">#REF!</definedName>
    <definedName name="PPP" hidden="1">{#N/A,#N/A,TRUE,"토적및재료집계";#N/A,#N/A,TRUE,"토적및재료집계";#N/A,#N/A,TRUE,"단위량"}</definedName>
    <definedName name="_xlnm.Print_Area" localSheetId="11">내역!$A$1:$R$176</definedName>
    <definedName name="_xlnm.Print_Area" localSheetId="5">내역서!$A$1:$N$74</definedName>
    <definedName name="_xlnm.Print_Area" localSheetId="0">'내역서 '!$A$1:$K$163</definedName>
    <definedName name="_xlnm.Print_Area" localSheetId="4">'내역서(갑)'!$A$1:$K$15</definedName>
    <definedName name="_xlnm.Print_Area" localSheetId="7">'내역서(재+노+경) (멀티풀 용역비)'!$A$1:$R$44</definedName>
    <definedName name="_xlnm.Print_Area" localSheetId="6">'내역서(재+노+경) (멀티풀 제외)'!$A$1:$R$157</definedName>
    <definedName name="_xlnm.Print_Area" localSheetId="9">물산!$A$1:$L$123</definedName>
    <definedName name="_xlnm.Print_Area" localSheetId="8">물집!$A$1:$L$123</definedName>
    <definedName name="_xlnm.Print_Area" localSheetId="2">안전관리비자료!$B$1:$M$152</definedName>
    <definedName name="_xlnm.Print_Area" localSheetId="1">'일위대가목록 '!$B$1:$G$67</definedName>
    <definedName name="_xlnm.Print_Area" localSheetId="10">일위목록!$B$1:$O$66</definedName>
    <definedName name="_xlnm.Print_Area">#REF!</definedName>
    <definedName name="PRINT_AREA_MI" localSheetId="11">#REF!</definedName>
    <definedName name="PRINT_AREA_MI" localSheetId="5">#REF!</definedName>
    <definedName name="PRINT_AREA_MI" localSheetId="7">#REF!</definedName>
    <definedName name="PRINT_AREA_MI" localSheetId="6">#REF!</definedName>
    <definedName name="PRINT_AREA_MI" localSheetId="8">#REF!</definedName>
    <definedName name="PRINT_AREA_MI">#REF!</definedName>
    <definedName name="_xlnm.Print_Titles" localSheetId="11">내역!$2:$5</definedName>
    <definedName name="_xlnm.Print_Titles" localSheetId="5">내역서!$2:$7</definedName>
    <definedName name="_xlnm.Print_Titles" localSheetId="0">'내역서 '!$2:$4</definedName>
    <definedName name="_xlnm.Print_Titles" localSheetId="7">'내역서(재+노+경) (멀티풀 용역비)'!$2:$5</definedName>
    <definedName name="_xlnm.Print_Titles" localSheetId="6">'내역서(재+노+경) (멀티풀 제외)'!$2:$5</definedName>
    <definedName name="_xlnm.Print_Titles" localSheetId="9">물산!$4:$6</definedName>
    <definedName name="_xlnm.Print_Titles" localSheetId="8">물집!$4:$6</definedName>
    <definedName name="_xlnm.Print_Titles" localSheetId="2">안전관리비자료!$2:$4</definedName>
    <definedName name="_xlnm.Print_Titles" localSheetId="1">'일위대가목록 '!$1:$4</definedName>
    <definedName name="_xlnm.Print_Titles" localSheetId="10">일위목록!$3:$5</definedName>
    <definedName name="_xlnm.Print_Titles">#REF!</definedName>
    <definedName name="PRINT_TITLES_MI" localSheetId="11">#REF!</definedName>
    <definedName name="PRINT_TITLES_MI" localSheetId="5">#REF!</definedName>
    <definedName name="PRINT_TITLES_MI" localSheetId="7">#REF!</definedName>
    <definedName name="PRINT_TITLES_MI" localSheetId="6">#REF!</definedName>
    <definedName name="PRINT_TITLES_MI" localSheetId="8">#REF!</definedName>
    <definedName name="PRINT_TITLES_MI">#REF!</definedName>
    <definedName name="PT" localSheetId="11">#REF!</definedName>
    <definedName name="PT" localSheetId="5">#REF!</definedName>
    <definedName name="PT" localSheetId="7">#REF!</definedName>
    <definedName name="PT" localSheetId="6">#REF!</definedName>
    <definedName name="PT" localSheetId="8">#REF!</definedName>
    <definedName name="PT">#REF!</definedName>
    <definedName name="q234562456" hidden="1">{"'용역비'!$A$4:$C$8"}</definedName>
    <definedName name="QA" hidden="1">#REF!</definedName>
    <definedName name="QLQL" localSheetId="11">#REF!</definedName>
    <definedName name="QLQL" localSheetId="5">#REF!</definedName>
    <definedName name="QLQL" localSheetId="7">#REF!</definedName>
    <definedName name="QLQL" localSheetId="6">#REF!</definedName>
    <definedName name="QLQL" localSheetId="8">#REF!</definedName>
    <definedName name="QLQL">#REF!</definedName>
    <definedName name="QQ">#REF!</definedName>
    <definedName name="qw" hidden="1">#REF!</definedName>
    <definedName name="QWS" hidden="1">#REF!</definedName>
    <definedName name="qyk" hidden="1">{"'용역비'!$A$4:$C$8"}</definedName>
    <definedName name="rd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dj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D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ehh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ere" hidden="1">{#N/A,#N/A,FALSE,"견적갑지";#N/A,#N/A,FALSE,"총괄표";#N/A,#N/A,FALSE,"철골공사";#N/A,#N/A,FALSE,"토목공사";#N/A,#N/A,FALSE,"판넬전기공사"}</definedName>
    <definedName name="RH" hidden="1">{"'용역비'!$A$4:$C$8"}</definedName>
    <definedName name="rjrt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R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T" hidden="1">{"'용역비'!$A$4:$C$8"}</definedName>
    <definedName name="RTGH" hidden="1">{"'용역비'!$A$4:$C$8"}</definedName>
    <definedName name="rth" hidden="1">#REF!</definedName>
    <definedName name="rtss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rty" hidden="1">{"'용역비'!$A$4:$C$8"}</definedName>
    <definedName name="RYUIRYU" hidden="1">{"'용역비'!$A$4:$C$8"}</definedName>
    <definedName name="ryuk" hidden="1">{"'용역비'!$A$4:$C$8"}</definedName>
    <definedName name="S2L">#REF!</definedName>
    <definedName name="SAPBEXdnldView" hidden="1">"41JLQUL0YNPVK3OX98UIGJGNP"</definedName>
    <definedName name="SAPBEXsysID" hidden="1">"BWP"</definedName>
    <definedName name="SC주자재집계푶" hidden="1">{#N/A,#N/A,FALSE,"견적갑지";#N/A,#N/A,FALSE,"총괄표";#N/A,#N/A,FALSE,"철골공사";#N/A,#N/A,FALSE,"토목공사";#N/A,#N/A,FALSE,"판넬전기공사"}</definedName>
    <definedName name="SD" hidden="1">{"'용역비'!$A$4:$C$8"}</definedName>
    <definedName name="SDF" hidden="1">#REF!</definedName>
    <definedName name="sdryhj" hidden="1">{"'용역비'!$A$4:$C$8"}</definedName>
    <definedName name="SE" hidden="1">{"'용역비'!$A$4:$C$8"}</definedName>
    <definedName name="SHT">#REF!</definedName>
    <definedName name="s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rt" hidden="1">{#N/A,#N/A,TRUE,"토적및재료집계";#N/A,#N/A,TRUE,"토적및재료집계";#N/A,#N/A,TRUE,"단위량"}</definedName>
    <definedName name="sj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jtrj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KY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1</definedName>
    <definedName name="solver_nwt" hidden="1">1</definedName>
    <definedName name="solver_opt" hidden="1">#REF!</definedName>
    <definedName name="solver_pre" hidden="1">0.000001</definedName>
    <definedName name="solver_rel1" hidden="1">1</definedName>
    <definedName name="solver_rhs1" hidden="1">500000000</definedName>
    <definedName name="solver_scl" hidden="1">2</definedName>
    <definedName name="solver_sho" hidden="1">2</definedName>
    <definedName name="solver_tim" hidden="1">100</definedName>
    <definedName name="solver_tmp" hidden="1">500000000</definedName>
    <definedName name="solver_tol" hidden="1">0.05</definedName>
    <definedName name="solver_typ" hidden="1">1</definedName>
    <definedName name="solver_val" hidden="1">0</definedName>
    <definedName name="srht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jjr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KRK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th" hidden="1">{"'용역비'!$A$4:$C$8"}</definedName>
    <definedName name="S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r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S">#REF!</definedName>
    <definedName name="S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STS" hidden="1">{"'용역비'!$A$4:$C$8"}</definedName>
    <definedName name="SWS" hidden="1">#REF!</definedName>
    <definedName name="T" localSheetId="11">#REF!</definedName>
    <definedName name="T" localSheetId="5">#REF!</definedName>
    <definedName name="T" localSheetId="7">#REF!</definedName>
    <definedName name="T" localSheetId="6">#REF!</definedName>
    <definedName name="T" localSheetId="8">#REF!</definedName>
    <definedName name="T">#REF!</definedName>
    <definedName name="tdtyjdrt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dy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E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ext1" localSheetId="11">[15]가도공!#REF!</definedName>
    <definedName name="text1" localSheetId="5">[15]가도공!#REF!</definedName>
    <definedName name="text1" localSheetId="7">[15]가도공!#REF!</definedName>
    <definedName name="text1" localSheetId="6">[15]가도공!#REF!</definedName>
    <definedName name="text1" localSheetId="8">[15]가도공!#REF!</definedName>
    <definedName name="text1">[15]가도공!#REF!</definedName>
    <definedName name="TEYJ" hidden="1">{"'용역비'!$A$4:$C$8"}</definedName>
    <definedName name="tf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TFUI" hidden="1">{"'용역비'!$A$4:$C$8"}</definedName>
    <definedName name="TIT" localSheetId="11">#REF!</definedName>
    <definedName name="TIT" localSheetId="5">#REF!</definedName>
    <definedName name="TIT" localSheetId="7">#REF!</definedName>
    <definedName name="TIT" localSheetId="6">#REF!</definedName>
    <definedName name="TIT" localSheetId="8">#REF!</definedName>
    <definedName name="TIT">#REF!</definedName>
    <definedName name="TN" hidden="1">#REF!</definedName>
    <definedName name="TTTT" hidden="1">#REF!</definedName>
    <definedName name="tu" hidden="1">{"'용역비'!$A$4:$C$8"}</definedName>
    <definedName name="tuilol" hidden="1">{"'용역비'!$A$4:$C$8"}</definedName>
    <definedName name="TUIO" hidden="1">{"'용역비'!$A$4:$C$8"}</definedName>
    <definedName name="TUIO.L" hidden="1">{"'용역비'!$A$4:$C$8"}</definedName>
    <definedName name="TUIOTUI" hidden="1">{"'용역비'!$A$4:$C$8"}</definedName>
    <definedName name="TYJ" hidden="1">{"'용역비'!$A$4:$C$8"}</definedName>
    <definedName name="tyje" hidden="1">{"'용역비'!$A$4:$C$8"}</definedName>
    <definedName name="tyjet" hidden="1">{"'용역비'!$A$4:$C$8"}</definedName>
    <definedName name="tyu" hidden="1">{"'용역비'!$A$4:$C$8"}</definedName>
    <definedName name="U" hidden="1">{"'용역비'!$A$4:$C$8"}</definedName>
    <definedName name="ulo" hidden="1">{"'용역비'!$A$4:$C$8"}</definedName>
    <definedName name="uluyldtudy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UTI" hidden="1">{"'용역비'!$A$4:$C$8"}</definedName>
    <definedName name="UTIOL" hidden="1">{"'용역비'!$A$4:$C$8"}</definedName>
    <definedName name="uu" hidden="1">{"'용역비'!$A$4:$C$8"}</definedName>
    <definedName name="uyetutri" hidden="1">#REF!</definedName>
    <definedName name="WA" localSheetId="11">#REF!</definedName>
    <definedName name="WA" localSheetId="5">#REF!</definedName>
    <definedName name="WA" localSheetId="7">#REF!</definedName>
    <definedName name="WA" localSheetId="6">#REF!</definedName>
    <definedName name="WA" localSheetId="8">#REF!</definedName>
    <definedName name="WA">#REF!</definedName>
    <definedName name="wetw" hidden="1">[4]내역서!#REF!</definedName>
    <definedName name="wj5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L" localSheetId="11">#REF!</definedName>
    <definedName name="WL" localSheetId="5">#REF!</definedName>
    <definedName name="WL" localSheetId="7">#REF!</definedName>
    <definedName name="WL" localSheetId="6">#REF!</definedName>
    <definedName name="WL" localSheetId="8">#REF!</definedName>
    <definedName name="WL">#REF!</definedName>
    <definedName name="WN" localSheetId="11">#REF!</definedName>
    <definedName name="WN" localSheetId="5">#REF!</definedName>
    <definedName name="WN" localSheetId="7">#REF!</definedName>
    <definedName name="WN" localSheetId="6">#REF!</definedName>
    <definedName name="WN" localSheetId="8">#REF!</definedName>
    <definedName name="WN">#REF!</definedName>
    <definedName name="wrn.건설기계사업소._.상반기보고." hidden="1">{#N/A,#N/A,FALSE,"사업총괄";#N/A,#N/A,FALSE,"장비사업";#N/A,#N/A,FALSE,"철구사업";#N/A,#N/A,FALSE,"준설사업"}</definedName>
    <definedName name="wrn.변경예산." hidden="1">{#N/A,#N/A,FALSE,"변경관리예산";#N/A,#N/A,FALSE,"변경장비예산";#N/A,#N/A,FALSE,"변경준설예산";#N/A,#N/A,FALSE,"변경철구예산"}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신용찬." hidden="1">{#N/A,#N/A,TRUE,"토적및재료집계";#N/A,#N/A,TRUE,"토적및재료집계";#N/A,#N/A,TRUE,"단위량"}</definedName>
    <definedName name="wrn.예상손익." hidden="1">{#N/A,#N/A,FALSE,"예상손익";#N/A,#N/A,FALSE,"관리분석";#N/A,#N/A,FALSE,"장비분석";#N/A,#N/A,FALSE,"준설분석";#N/A,#N/A,FALSE,"철구분석"}</definedName>
    <definedName name="wrn.전열선출서." hidden="1">{#N/A,#N/A,FALSE,"전열산출서"}</definedName>
    <definedName name="wrn.중공업군포견적서." hidden="1">{#N/A,#N/A,FALSE,"견적갑지";#N/A,#N/A,FALSE,"총괄표";#N/A,#N/A,FALSE,"철골공사";#N/A,#N/A,FALSE,"토목공사";#N/A,#N/A,FALSE,"판넬전기공사"}</definedName>
    <definedName name="wrn.철골집계표._.5칸." hidden="1">{#N/A,#N/A,FALSE,"Sheet1"}</definedName>
    <definedName name="wrty" hidden="1">{"'용역비'!$A$4:$C$8"}</definedName>
    <definedName name="wrtyrtyrt" hidden="1">{"'용역비'!$A$4:$C$8"}</definedName>
    <definedName name="wrtywrtywr" hidden="1">{"'용역비'!$A$4:$C$8"}</definedName>
    <definedName name="wuy" hidden="1">{"'용역비'!$A$4:$C$8"}</definedName>
    <definedName name="WW">#REF!</definedName>
    <definedName name="WW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X2_" localSheetId="11">#REF!</definedName>
    <definedName name="X2_" localSheetId="5">#REF!</definedName>
    <definedName name="X2_" localSheetId="7">#REF!</definedName>
    <definedName name="X2_" localSheetId="6">#REF!</definedName>
    <definedName name="X2_" localSheetId="8">#REF!</definedName>
    <definedName name="X2_">#REF!</definedName>
    <definedName name="XXXXXX" hidden="1">{"'공사부문'!$A$6:$A$32"}</definedName>
    <definedName name="YFU" hidden="1">{"'용역비'!$A$4:$C$8"}</definedName>
    <definedName name="yful.gk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KT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L" hidden="1">{"'용역비'!$A$4:$C$8"}</definedName>
    <definedName name="ytdkn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TKYKYT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u" hidden="1">{"'용역비'!$A$4:$C$8"}</definedName>
    <definedName name="YUK" hidden="1">{"'용역비'!$A$4:$C$8"}</definedName>
    <definedName name="YUKOI" hidden="1">{"'용역비'!$A$4:$C$8"}</definedName>
    <definedName name="yulylfu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Y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" localSheetId="11">#REF!</definedName>
    <definedName name="Z" localSheetId="5">#REF!</definedName>
    <definedName name="Z" localSheetId="7">#REF!</definedName>
    <definedName name="Z" localSheetId="6">#REF!</definedName>
    <definedName name="Z" localSheetId="8">#REF!</definedName>
    <definedName name="Z">#REF!</definedName>
    <definedName name="ZZ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ㄱ" hidden="1">{"'용역비'!$A$4:$C$8"}</definedName>
    <definedName name="ㄱㄱ" hidden="1">{"'용역비'!$A$4:$C$8"}</definedName>
    <definedName name="ㄱㄱㄱ" hidden="1">{"'용역비'!$A$4:$C$8"}</definedName>
    <definedName name="ㄱㄱㄱㄱㄱㄱ" hidden="1">{"'용역비'!$A$4:$C$8"}</definedName>
    <definedName name="가" hidden="1">{#N/A,#N/A,FALSE,"견적갑지";#N/A,#N/A,FALSE,"총괄표";#N/A,#N/A,FALSE,"철골공사";#N/A,#N/A,FALSE,"토목공사";#N/A,#N/A,FALSE,"판넬전기공사"}</definedName>
    <definedName name="가아" hidden="1">[16]수량산출!#REF!</definedName>
    <definedName name="감나무" localSheetId="11">#REF!</definedName>
    <definedName name="감나무" localSheetId="5">#REF!</definedName>
    <definedName name="감나무" localSheetId="7">#REF!</definedName>
    <definedName name="감나무" localSheetId="6">#REF!</definedName>
    <definedName name="감나무" localSheetId="8">#REF!</definedName>
    <definedName name="감나무">#REF!</definedName>
    <definedName name="갑지">#REF!</definedName>
    <definedName name="갑지2">[0]!영광원자력5,'[17]6호기'!$A$1</definedName>
    <definedName name="갑지나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갑지도급비교">[0]!영광원자력5,'[17]6호기'!$A$1</definedName>
    <definedName name="강관말뚝공">#REF!</definedName>
    <definedName name="강교스치로폴_채움">#REF!</definedName>
    <definedName name="강아지" hidden="1">#REF!</definedName>
    <definedName name="강재거푸집">#REF!</definedName>
    <definedName name="개나리" localSheetId="11">#REF!</definedName>
    <definedName name="개나리" localSheetId="5">#REF!</definedName>
    <definedName name="개나리" localSheetId="7">#REF!</definedName>
    <definedName name="개나리" localSheetId="6">#REF!</definedName>
    <definedName name="개나리" localSheetId="8">#REF!</definedName>
    <definedName name="개나리">#REF!</definedName>
    <definedName name="개화산2" hidden="1">#REF!</definedName>
    <definedName name="거친마감">#REF!</definedName>
    <definedName name="거ㅏ" hidden="1">[18]수량산출!$A$3:$H$8539</definedName>
    <definedName name="건축" hidden="1">{#N/A,#N/A,FALSE,"견적갑지";#N/A,#N/A,FALSE,"총괄표";#N/A,#N/A,FALSE,"철골공사";#N/A,#N/A,FALSE,"토목공사";#N/A,#N/A,FALSE,"판넬전기공사"}</definedName>
    <definedName name="건축원가" hidden="1">[19]전기!$B$4:$B$163</definedName>
    <definedName name="겨" hidden="1">{"'용역비'!$A$4:$C$8"}</definedName>
    <definedName name="견적">#REF!</definedName>
    <definedName name="견적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예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견적탱크">#REF!</definedName>
    <definedName name="경량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경비율">#REF!</definedName>
    <definedName name="경비융" hidden="1">'[20]#REF'!$A$7:$N$581</definedName>
    <definedName name="경비집계" hidden="1">{"'용역비'!$A$4:$C$8"}</definedName>
    <definedName name="계" localSheetId="11">#REF!</definedName>
    <definedName name="계" localSheetId="5">#REF!</definedName>
    <definedName name="계" localSheetId="7">#REF!</definedName>
    <definedName name="계" localSheetId="6">#REF!</definedName>
    <definedName name="계" localSheetId="8">#REF!</definedName>
    <definedName name="계">#REF!</definedName>
    <definedName name="계산서" hidden="1">{#N/A,#N/A,FALSE,"견적갑지";#N/A,#N/A,FALSE,"총괄표";#N/A,#N/A,FALSE,"철골공사";#N/A,#N/A,FALSE,"토목공사";#N/A,#N/A,FALSE,"판넬전기공사"}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고강직경D13">#REF!</definedName>
    <definedName name="고강직경D16_25">#REF!</definedName>
    <definedName name="고강직경D29_35">#REF!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사명">#REF!</definedName>
    <definedName name="공일" localSheetId="11">#REF!</definedName>
    <definedName name="공일" localSheetId="5">#REF!</definedName>
    <definedName name="공일" localSheetId="7">#REF!</definedName>
    <definedName name="공일" localSheetId="6">#REF!</definedName>
    <definedName name="공일" localSheetId="8">#REF!</definedName>
    <definedName name="공일">#REF!</definedName>
    <definedName name="공정" hidden="1">[4]내역서!#REF!</definedName>
    <definedName name="공정예정" hidden="1">[4]내역서!#REF!</definedName>
    <definedName name="관목계" localSheetId="11">#REF!</definedName>
    <definedName name="관목계" localSheetId="5">#REF!</definedName>
    <definedName name="관목계" localSheetId="7">#REF!</definedName>
    <definedName name="관목계" localSheetId="6">#REF!</definedName>
    <definedName name="관목계" localSheetId="8">#REF!</definedName>
    <definedName name="관목계">#REF!</definedName>
    <definedName name="광명">#REF!</definedName>
    <definedName name="교각1">#REF!</definedName>
    <definedName name="교각2">#REF!</definedName>
    <definedName name="교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교대">#REF!</definedName>
    <definedName name="교대2">#REF!</definedName>
    <definedName name="교대보호블럭_설치">#REF!</definedName>
    <definedName name="교량배수시설공">#REF!</definedName>
    <definedName name="교목계" localSheetId="11">#REF!</definedName>
    <definedName name="교목계" localSheetId="5">#REF!</definedName>
    <definedName name="교목계" localSheetId="7">#REF!</definedName>
    <definedName name="교목계" localSheetId="6">#REF!</definedName>
    <definedName name="교목계" localSheetId="8">#REF!</definedName>
    <definedName name="교목계">#REF!</definedName>
    <definedName name="그리기" hidden="1">#REF!</definedName>
    <definedName name="금마타리" localSheetId="11">#REF!</definedName>
    <definedName name="금마타리" localSheetId="5">#REF!</definedName>
    <definedName name="금마타리" localSheetId="7">#REF!</definedName>
    <definedName name="금마타리" localSheetId="6">#REF!</definedName>
    <definedName name="금마타리" localSheetId="8">#REF!</definedName>
    <definedName name="금마타리">#REF!</definedName>
    <definedName name="금액대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" hidden="1">{#N/A,#N/A,FALSE,"견적갑지";#N/A,#N/A,FALSE,"총괄표";#N/A,#N/A,FALSE,"철골공사";#N/A,#N/A,FALSE,"토목공사";#N/A,#N/A,FALSE,"판넬전기공사"}</definedName>
    <definedName name="기계" hidden="1">{#N/A,#N/A,FALSE,"견적갑지";#N/A,#N/A,FALSE,"총괄표";#N/A,#N/A,FALSE,"철골공사";#N/A,#N/A,FALSE,"토목공사";#N/A,#N/A,FALSE,"판넬전기공사"}</definedName>
    <definedName name="기계1" hidden="1">{#N/A,#N/A,FALSE,"견적갑지";#N/A,#N/A,FALSE,"총괄표";#N/A,#N/A,FALSE,"철골공사";#N/A,#N/A,FALSE,"토목공사";#N/A,#N/A,FALSE,"판넬전기공사"}</definedName>
    <definedName name="기계2" hidden="1">{#N/A,#N/A,FALSE,"견적갑지";#N/A,#N/A,FALSE,"총괄표";#N/A,#N/A,FALSE,"철골공사";#N/A,#N/A,FALSE,"토목공사";#N/A,#N/A,FALSE,"판넬전기공사"}</definedName>
    <definedName name="기계3" hidden="1">{#N/A,#N/A,FALSE,"견적갑지";#N/A,#N/A,FALSE,"총괄표";#N/A,#N/A,FALSE,"철골공사";#N/A,#N/A,FALSE,"토목공사";#N/A,#N/A,FALSE,"판넬전기공사"}</definedName>
    <definedName name="기계4" hidden="1">{#N/A,#N/A,FALSE,"견적갑지";#N/A,#N/A,FALSE,"총괄표";#N/A,#N/A,FALSE,"철골공사";#N/A,#N/A,FALSE,"토목공사";#N/A,#N/A,FALSE,"판넬전기공사"}</definedName>
    <definedName name="기계5" hidden="1">{#N/A,#N/A,FALSE,"견적갑지";#N/A,#N/A,FALSE,"총괄표";#N/A,#N/A,FALSE,"철골공사";#N/A,#N/A,FALSE,"토목공사";#N/A,#N/A,FALSE,"판넬전기공사"}</definedName>
    <definedName name="기계집계" hidden="1">{#N/A,#N/A,FALSE,"견적갑지";#N/A,#N/A,FALSE,"총괄표";#N/A,#N/A,FALSE,"철골공사";#N/A,#N/A,FALSE,"토목공사";#N/A,#N/A,FALSE,"판넬전기공사"}</definedName>
    <definedName name="기초">'[21]9509'!$A$3:$Y$665</definedName>
    <definedName name="기초단가" localSheetId="11">#N/A</definedName>
    <definedName name="기초단가" localSheetId="5">#N/A</definedName>
    <definedName name="기초단가">#N/A</definedName>
    <definedName name="기초단가1" localSheetId="11">#N/A</definedName>
    <definedName name="기초단가1" localSheetId="5">#N/A</definedName>
    <definedName name="기초단가1">#N/A</definedName>
    <definedName name="기타경비" hidden="1">{#N/A,#N/A,TRUE,"토적및재료집계";#N/A,#N/A,TRUE,"토적및재료집계";#N/A,#N/A,TRUE,"단위량"}</definedName>
    <definedName name="김">'[22]9811'!$A$3:$AD$1530</definedName>
    <definedName name="꽃창포" localSheetId="11">#REF!</definedName>
    <definedName name="꽃창포" localSheetId="5">#REF!</definedName>
    <definedName name="꽃창포" localSheetId="7">#REF!</definedName>
    <definedName name="꽃창포" localSheetId="6">#REF!</definedName>
    <definedName name="꽃창포" localSheetId="8">#REF!</definedName>
    <definedName name="꽃창포">#REF!</definedName>
    <definedName name="꽃향유" localSheetId="11">#REF!</definedName>
    <definedName name="꽃향유" localSheetId="5">#REF!</definedName>
    <definedName name="꽃향유" localSheetId="7">#REF!</definedName>
    <definedName name="꽃향유" localSheetId="6">#REF!</definedName>
    <definedName name="꽃향유" localSheetId="8">#REF!</definedName>
    <definedName name="꽃향유">#REF!</definedName>
    <definedName name="ㄳㄱㄺ" hidden="1">{#N/A,#N/A,FALSE,"견적갑지";#N/A,#N/A,FALSE,"총괄표";#N/A,#N/A,FALSE,"철골공사";#N/A,#N/A,FALSE,"토목공사";#N/A,#N/A,FALSE,"판넬전기공사"}</definedName>
    <definedName name="ㄳㄳㄳㄳ" hidden="1">{"'용역비'!$A$4:$C$8"}</definedName>
    <definedName name="ㄴㄴㄴ" hidden="1">'[23]#REF'!#REF!</definedName>
    <definedName name="ㄴㄴㄴㄴㄴ" hidden="1">'[23]#REF'!$A$3:$H$292</definedName>
    <definedName name="ㄴㄹ" hidden="1">#REF!</definedName>
    <definedName name="ㄴㅀ" hidden="1">#REF!</definedName>
    <definedName name="ㄴㅁㅇㅁㄴ" hidden="1">#REF!</definedName>
    <definedName name="ㄴㅇㄻㄴㅇㄹ" hidden="1">{"'용역비'!$A$4:$C$8"}</definedName>
    <definedName name="ㄴㅇㅎㄴㅇ" hidden="1">#REF!</definedName>
    <definedName name="나" hidden="1">{#N/A,#N/A,FALSE,"견적갑지";#N/A,#N/A,FALSE,"총괄표";#N/A,#N/A,FALSE,"철골공사";#N/A,#N/A,FALSE,"토목공사";#N/A,#N/A,FALSE,"판넬전기공사"}</definedName>
    <definedName name="나사식_이음">#REF!</definedName>
    <definedName name="나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나ㅏㅓ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남남" hidden="1">[12]Sheet1!#REF!</definedName>
    <definedName name="납품" hidden="1">#REF!</definedName>
    <definedName name="내역">#REF!</definedName>
    <definedName name="내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냉동설비" hidden="1">{#N/A,#N/A,FALSE,"견적갑지";#N/A,#N/A,FALSE,"총괄표";#N/A,#N/A,FALSE,"철골공사";#N/A,#N/A,FALSE,"토목공사";#N/A,#N/A,FALSE,"판넬전기공사"}</definedName>
    <definedName name="노무비" localSheetId="11">[24]건축내역!#REF!</definedName>
    <definedName name="노무비" localSheetId="5">[24]건축내역!#REF!</definedName>
    <definedName name="노무비" localSheetId="7">[24]건축내역!#REF!</definedName>
    <definedName name="노무비" localSheetId="6">[24]건축내역!#REF!</definedName>
    <definedName name="노무비" localSheetId="8">[24]건축내역!#REF!</definedName>
    <definedName name="노무비">[24]건축내역!#REF!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눈주목" localSheetId="11">#REF!</definedName>
    <definedName name="눈주목" localSheetId="5">#REF!</definedName>
    <definedName name="눈주목" localSheetId="7">#REF!</definedName>
    <definedName name="눈주목" localSheetId="6">#REF!</definedName>
    <definedName name="눈주목" localSheetId="8">#REF!</definedName>
    <definedName name="눈주목">#REF!</definedName>
    <definedName name="느티나무" localSheetId="11">#REF!</definedName>
    <definedName name="느티나무" localSheetId="5">#REF!</definedName>
    <definedName name="느티나무" localSheetId="7">#REF!</definedName>
    <definedName name="느티나무" localSheetId="6">#REF!</definedName>
    <definedName name="느티나무" localSheetId="8">#REF!</definedName>
    <definedName name="느티나무">#REF!</definedName>
    <definedName name="ㄷ6ㅓ" hidden="1">{"'용역비'!$A$4:$C$8"}</definedName>
    <definedName name="ㄷㄱㄷㄱㄷㄱ" hidden="1">{"'용역비'!$A$4:$C$8"}</definedName>
    <definedName name="ㄷㄷ" hidden="1">'[23]#REF'!#REF!</definedName>
    <definedName name="ㄷㄷㄱㄱ" hidden="1">{"'용역비'!$A$4:$C$8"}</definedName>
    <definedName name="ㄷㄷㄷ" hidden="1">#REF!</definedName>
    <definedName name="ㄷㅅㅅㅅㅅㅅㅅㅅㅅㅅㅅㅅㅅㄱㄿ" hidden="1">#REF!</definedName>
    <definedName name="ㄷㅅㅈ4ㅅ" hidden="1">#REF!</definedName>
    <definedName name="ㄷ숃ㄱ" hidden="1">#REF!</definedName>
    <definedName name="ㄷㅍㅂ" hidden="1">{"'용역비'!$A$4:$C$8"}</definedName>
    <definedName name="다우웰바설치공">#REF!</definedName>
    <definedName name="다짐되메우기">#REF!</definedName>
    <definedName name="단가">#REF!</definedName>
    <definedName name="단가대비1" hidden="1">{#N/A,#N/A,FALSE,"견적갑지";#N/A,#N/A,FALSE,"총괄표";#N/A,#N/A,FALSE,"철골공사";#N/A,#N/A,FALSE,"토목공사";#N/A,#N/A,FALSE,"판넬전기공사"}</definedName>
    <definedName name="단가산출2" hidden="1">#REF!</definedName>
    <definedName name="단가조사자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나무" localSheetId="11">#REF!</definedName>
    <definedName name="대나무" localSheetId="5">#REF!</definedName>
    <definedName name="대나무" localSheetId="7">#REF!</definedName>
    <definedName name="대나무" localSheetId="6">#REF!</definedName>
    <definedName name="대나무" localSheetId="8">#REF!</definedName>
    <definedName name="대나무">#REF!</definedName>
    <definedName name="대상" hidden="1">{"'용역비'!$A$4:$C$8"}</definedName>
    <definedName name="데크휘니샤면고르기">#REF!</definedName>
    <definedName name="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돌단풍" localSheetId="11">#REF!</definedName>
    <definedName name="돌단풍" localSheetId="5">#REF!</definedName>
    <definedName name="돌단풍" localSheetId="7">#REF!</definedName>
    <definedName name="돌단풍" localSheetId="6">#REF!</definedName>
    <definedName name="돌단풍" localSheetId="8">#REF!</definedName>
    <definedName name="돌단풍">#REF!</definedName>
    <definedName name="디" hidden="1">{#N/A,#N/A,FALSE,"견적갑지";#N/A,#N/A,FALSE,"총괄표";#N/A,#N/A,FALSE,"철골공사";#N/A,#N/A,FALSE,"토목공사";#N/A,#N/A,FALSE,"판넬전기공사"}</definedName>
    <definedName name="ㄹ" hidden="1">{#N/A,#N/A,TRUE,"토적및재료집계";#N/A,#N/A,TRUE,"토적및재료집계";#N/A,#N/A,TRUE,"단위량"}</definedName>
    <definedName name="ㄹ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ㄶ" hidden="1">#REF!</definedName>
    <definedName name="ㄹㅇㄶ옿" hidden="1">#REF!</definedName>
    <definedName name="ㄹㅇㄹㅇ" hidden="1">#REF!</definedName>
    <definedName name="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라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레일가스압접시공개요도" hidden="1">[4]내역서!#REF!</definedName>
    <definedName name="료" hidden="1">{"'용역비'!$A$4:$C$8"}</definedName>
    <definedName name="ㅁ1" localSheetId="11">#REF!</definedName>
    <definedName name="ㅁ1" localSheetId="5">#REF!</definedName>
    <definedName name="ㅁ1" localSheetId="7">#REF!</definedName>
    <definedName name="ㅁ1" localSheetId="6">#REF!</definedName>
    <definedName name="ㅁ1" localSheetId="8">#REF!</definedName>
    <definedName name="ㅁ1">#REF!</definedName>
    <definedName name="ㅁ8529" localSheetId="11">'[25]일위대가(가설)'!#REF!</definedName>
    <definedName name="ㅁ8529" localSheetId="5">'[25]일위대가(가설)'!#REF!</definedName>
    <definedName name="ㅁ8529" localSheetId="7">'[25]일위대가(가설)'!#REF!</definedName>
    <definedName name="ㅁ8529" localSheetId="6">'[25]일위대가(가설)'!#REF!</definedName>
    <definedName name="ㅁ8529" localSheetId="8">'[25]일위대가(가설)'!#REF!</definedName>
    <definedName name="ㅁ8529">'[25]일위대가(가설)'!#REF!</definedName>
    <definedName name="ㅁㄴㅇㄻㄴㅇㄹㄴㅁㅎㄴㅇㅎ" hidden="1">{"'용역비'!$A$4:$C$8"}</definedName>
    <definedName name="ㅁㅁ" hidden="1">#REF!</definedName>
    <definedName name="ㅁㅁㅁㅁㅁ" hidden="1">{"'용역비'!$A$4:$C$8"}</definedName>
    <definedName name="ㅁㅅㅅㅁㄱ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마" hidden="1">{#N/A,#N/A,FALSE,"견적갑지";#N/A,#N/A,FALSE,"총괄표";#N/A,#N/A,FALSE,"철골공사";#N/A,#N/A,FALSE,"토목공사";#N/A,#N/A,FALSE,"판넬전기공사"}</definedName>
    <definedName name="말뚝길이" localSheetId="5">#REF!</definedName>
    <definedName name="말뚝길이">#REF!</definedName>
    <definedName name="말뚝속채움" localSheetId="5">#REF!</definedName>
    <definedName name="말뚝속채움">#REF!</definedName>
    <definedName name="말뚝시험비" localSheetId="5">#REF!</definedName>
    <definedName name="말뚝시험비">#REF!</definedName>
    <definedName name="말뚝이음">#REF!</definedName>
    <definedName name="매끈한마감">#REF!</definedName>
    <definedName name="맥문동" localSheetId="11">#REF!</definedName>
    <definedName name="맥문동" localSheetId="5">#REF!</definedName>
    <definedName name="맥문동" localSheetId="7">#REF!</definedName>
    <definedName name="맥문동" localSheetId="6">#REF!</definedName>
    <definedName name="맥문동" localSheetId="8">#REF!</definedName>
    <definedName name="맥문동">#REF!</definedName>
    <definedName name="메1" localSheetId="11">#REF!</definedName>
    <definedName name="메1" localSheetId="5">#REF!</definedName>
    <definedName name="메1" localSheetId="7">#REF!</definedName>
    <definedName name="메1" localSheetId="6">#REF!</definedName>
    <definedName name="메1" localSheetId="8">#REF!</definedName>
    <definedName name="메1">#REF!</definedName>
    <definedName name="명칭">#REF!</definedName>
    <definedName name="모" hidden="1">{#N/A,#N/A,FALSE,"변경관리예산";#N/A,#N/A,FALSE,"변경장비예산";#N/A,#N/A,FALSE,"변경준설예산";#N/A,#N/A,FALSE,"변경철구예산"}</definedName>
    <definedName name="모과나무" localSheetId="11">#REF!</definedName>
    <definedName name="모과나무" localSheetId="5">#REF!</definedName>
    <definedName name="모과나무" localSheetId="7">#REF!</definedName>
    <definedName name="모과나무" localSheetId="6">#REF!</definedName>
    <definedName name="모과나무" localSheetId="8">#REF!</definedName>
    <definedName name="모과나무">#REF!</definedName>
    <definedName name="모형표지" hidden="1">{"'용역비'!$A$4:$C$8"}</definedName>
    <definedName name="목록1" hidden="1">#REF!</definedName>
    <definedName name="목백합" localSheetId="11">#REF!</definedName>
    <definedName name="목백합" localSheetId="5">#REF!</definedName>
    <definedName name="목백합" localSheetId="7">#REF!</definedName>
    <definedName name="목백합" localSheetId="6">#REF!</definedName>
    <definedName name="목백합" localSheetId="8">#REF!</definedName>
    <definedName name="목백합">#REF!</definedName>
    <definedName name="무궁화" localSheetId="11">#REF!</definedName>
    <definedName name="무궁화" localSheetId="5">#REF!</definedName>
    <definedName name="무궁화" localSheetId="7">#REF!</definedName>
    <definedName name="무궁화" localSheetId="6">#REF!</definedName>
    <definedName name="무궁화" localSheetId="8">#REF!</definedName>
    <definedName name="무궁화">#REF!</definedName>
    <definedName name="무늬거푸집">#REF!</definedName>
    <definedName name="물가변동내역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물량2" hidden="1">'[26]#REF'!#REF!</definedName>
    <definedName name="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ㅂㅂㅂ" hidden="1">{"'용역비'!$A$4:$C$8"}</definedName>
    <definedName name="ㅂㅂㅂㅂㅂㅂ" hidden="1">{"'용역비'!$A$4:$C$8"}</definedName>
    <definedName name="ㅂㅈ" hidden="1">#REF!</definedName>
    <definedName name="바부" hidden="1">{"'용역비'!$A$4:$C$8"}</definedName>
    <definedName name="박태기" localSheetId="11">#REF!</definedName>
    <definedName name="박태기" localSheetId="5">#REF!</definedName>
    <definedName name="박태기" localSheetId="7">#REF!</definedName>
    <definedName name="박태기" localSheetId="6">#REF!</definedName>
    <definedName name="박태기" localSheetId="8">#REF!</definedName>
    <definedName name="박태기">#REF!</definedName>
    <definedName name="방수공">#REF!</definedName>
    <definedName name="방호벽">#REF!</definedName>
    <definedName name="배관공수율" hidden="1">#REF!</definedName>
    <definedName name="배롱나무" localSheetId="11">#REF!</definedName>
    <definedName name="배롱나무" localSheetId="5">#REF!</definedName>
    <definedName name="배롱나무" localSheetId="7">#REF!</definedName>
    <definedName name="배롱나무" localSheetId="6">#REF!</definedName>
    <definedName name="배롱나무" localSheetId="8">#REF!</definedName>
    <definedName name="배롱나무">#REF!</definedName>
    <definedName name="번호" localSheetId="11">#REF!</definedName>
    <definedName name="번호" localSheetId="5">#REF!</definedName>
    <definedName name="번호" localSheetId="7">#REF!</definedName>
    <definedName name="번호" localSheetId="6">#REF!</definedName>
    <definedName name="번호" localSheetId="8">#REF!</definedName>
    <definedName name="번호">#REF!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통마감">#REF!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석변경" hidden="1">{#N/A,#N/A,FALSE,"변경관리예산";#N/A,#N/A,FALSE,"변경장비예산";#N/A,#N/A,FALSE,"변경준설예산";#N/A,#N/A,FALSE,"변경철구예산"}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비" hidden="1">{#N/A,#N/A,FALSE,"견적갑지";#N/A,#N/A,FALSE,"총괄표";#N/A,#N/A,FALSE,"철골공사";#N/A,#N/A,FALSE,"토목공사";#N/A,#N/A,FALSE,"판넬전기공사"}</definedName>
    <definedName name="비목1">#REF!</definedName>
    <definedName name="비목2">#REF!</definedName>
    <definedName name="비목3">#REF!</definedName>
    <definedName name="비목4">#REF!</definedName>
    <definedName name="비비추" localSheetId="11">#REF!</definedName>
    <definedName name="비비추" localSheetId="5">#REF!</definedName>
    <definedName name="비비추" localSheetId="7">#REF!</definedName>
    <definedName name="비비추" localSheetId="6">#REF!</definedName>
    <definedName name="비비추" localSheetId="8">#REF!</definedName>
    <definedName name="비비추">#REF!</definedName>
    <definedName name="비율">#REF!</definedName>
    <definedName name="빙" hidden="1">{#N/A,#N/A,FALSE,"견적갑지";#N/A,#N/A,FALSE,"총괄표";#N/A,#N/A,FALSE,"철골공사";#N/A,#N/A,FALSE,"토목공사";#N/A,#N/A,FALSE,"판넬전기공사"}</definedName>
    <definedName name="빙추" hidden="1">{#N/A,#N/A,FALSE,"견적갑지";#N/A,#N/A,FALSE,"총괄표";#N/A,#N/A,FALSE,"철골공사";#N/A,#N/A,FALSE,"토목공사";#N/A,#N/A,FALSE,"판넬전기공사"}</definedName>
    <definedName name="빙축열" hidden="1">{#N/A,#N/A,FALSE,"견적갑지";#N/A,#N/A,FALSE,"총괄표";#N/A,#N/A,FALSE,"철골공사";#N/A,#N/A,FALSE,"토목공사";#N/A,#N/A,FALSE,"판넬전기공사"}</definedName>
    <definedName name="빙축열주요자재" hidden="1">{#N/A,#N/A,FALSE,"견적갑지";#N/A,#N/A,FALSE,"총괄표";#N/A,#N/A,FALSE,"철골공사";#N/A,#N/A,FALSE,"토목공사";#N/A,#N/A,FALSE,"판넬전기공사"}</definedName>
    <definedName name="ㅅㅅ" hidden="1">#REF!</definedName>
    <definedName name="ㅅㅅㅅ" hidden="1">#REF!</definedName>
    <definedName name="사" hidden="1">{#N/A,#N/A,FALSE,"견적갑지";#N/A,#N/A,FALSE,"총괄표";#N/A,#N/A,FALSE,"철골공사";#N/A,#N/A,FALSE,"토목공사";#N/A,#N/A,FALSE,"판넬전기공사"}</definedName>
    <definedName name="산" hidden="1">#REF!</definedName>
    <definedName name="산철쭉" localSheetId="11">#REF!</definedName>
    <definedName name="산철쭉" localSheetId="5">#REF!</definedName>
    <definedName name="산철쭉" localSheetId="7">#REF!</definedName>
    <definedName name="산철쭉" localSheetId="6">#REF!</definedName>
    <definedName name="산철쭉" localSheetId="8">#REF!</definedName>
    <definedName name="산철쭉">#REF!</definedName>
    <definedName name="산출">[27]산출내역서집계표!$D$3:$L$116</definedName>
    <definedName name="산출1">[27]산출내역서집계표!$D$6:$L$116</definedName>
    <definedName name="산출금양">[27]산출내역서집계표!$AB$2:$AR$143</definedName>
    <definedName name="산출내역서5차" hidden="1">#REF!</definedName>
    <definedName name="산표" localSheetId="5">#REF!</definedName>
    <definedName name="산표">#REF!</definedName>
    <definedName name="새한글" hidden="1">#REF!</definedName>
    <definedName name="설집" localSheetId="5">#REF!</definedName>
    <definedName name="설집">#REF!</definedName>
    <definedName name="성남" hidden="1">#REF!</definedName>
    <definedName name="소" hidden="1">{#N/A,#N/A,FALSE,"견적갑지";#N/A,#N/A,FALSE,"총괄표";#N/A,#N/A,FALSE,"철골공사";#N/A,#N/A,FALSE,"토목공사";#N/A,#N/A,FALSE,"판넬전기공사"}</definedName>
    <definedName name="소계" localSheetId="11">#REF!</definedName>
    <definedName name="소계" localSheetId="5">#REF!</definedName>
    <definedName name="소계" localSheetId="7">#REF!</definedName>
    <definedName name="소계" localSheetId="6">#REF!</definedName>
    <definedName name="소계" localSheetId="8">#REF!</definedName>
    <definedName name="소계">#REF!</definedName>
    <definedName name="소나무" localSheetId="11">#REF!</definedName>
    <definedName name="소나무" localSheetId="5">#REF!</definedName>
    <definedName name="소나무" localSheetId="7">#REF!</definedName>
    <definedName name="소나무" localSheetId="6">#REF!</definedName>
    <definedName name="소나무" localSheetId="8">#REF!</definedName>
    <definedName name="소나무">#REF!</definedName>
    <definedName name="소포장" hidden="1">{#N/A,#N/A,FALSE,"견적갑지";#N/A,#N/A,FALSE,"총괄표";#N/A,#N/A,FALSE,"철골공사";#N/A,#N/A,FALSE,"토목공사";#N/A,#N/A,FALSE,"판넬전기공사"}</definedName>
    <definedName name="소포장설비" hidden="1">{#N/A,#N/A,FALSE,"견적갑지";#N/A,#N/A,FALSE,"총괄표";#N/A,#N/A,FALSE,"철골공사";#N/A,#N/A,FALSE,"토목공사";#N/A,#N/A,FALSE,"판넬전기공사"}</definedName>
    <definedName name="수" hidden="1">#REF!</definedName>
    <definedName name="수____종" localSheetId="11">#REF!</definedName>
    <definedName name="수____종" localSheetId="5">#REF!</definedName>
    <definedName name="수____종" localSheetId="7">#REF!</definedName>
    <definedName name="수____종" localSheetId="6">#REF!</definedName>
    <definedName name="수____종" localSheetId="8">#REF!</definedName>
    <definedName name="수____종">#REF!</definedName>
    <definedName name="수량산출서2" hidden="1">[4]내역서!#REF!</definedName>
    <definedName name="수목수량">#REF!</definedName>
    <definedName name="수수꽃다리" localSheetId="11">#REF!</definedName>
    <definedName name="수수꽃다리" localSheetId="5">#REF!</definedName>
    <definedName name="수수꽃다리" localSheetId="7">#REF!</definedName>
    <definedName name="수수꽃다리" localSheetId="6">#REF!</definedName>
    <definedName name="수수꽃다리" localSheetId="8">#REF!</definedName>
    <definedName name="수수꽃다리">#REF!</definedName>
    <definedName name="수중면정리및청소">#REF!</definedName>
    <definedName name="순공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순공사비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스페이셔_설치">#REF!</definedName>
    <definedName name="시설물수량">#REF!</definedName>
    <definedName name="시설수량">#REF!</definedName>
    <definedName name="시설일위">#REF!</definedName>
    <definedName name="시설일위1">#REF!</definedName>
    <definedName name="시설일위금액" localSheetId="11">#N/A</definedName>
    <definedName name="시설일위금액" localSheetId="5">#N/A</definedName>
    <definedName name="시설일위금액">#N/A</definedName>
    <definedName name="식재단가">#REF!</definedName>
    <definedName name="식재단가1">#REF!</definedName>
    <definedName name="신축장치">#REF!</definedName>
    <definedName name="신호등" localSheetId="11">'[28]일위대가(가설)'!#REF!</definedName>
    <definedName name="신호등" localSheetId="5">'[28]일위대가(가설)'!#REF!</definedName>
    <definedName name="신호등" localSheetId="7">'[28]일위대가(가설)'!#REF!</definedName>
    <definedName name="신호등" localSheetId="6">'[28]일위대가(가설)'!#REF!</definedName>
    <definedName name="신호등" localSheetId="8">'[28]일위대가(가설)'!#REF!</definedName>
    <definedName name="신호등">'[28]일위대가(가설)'!#REF!</definedName>
    <definedName name="ㅇ" hidden="1">#REF!</definedName>
    <definedName name="ㅇㄹㄹ" hidden="1">#REF!</definedName>
    <definedName name="ㅇㄹㅀ" hidden="1">#REF!</definedName>
    <definedName name="ㅇㄹㅇㄹ" hidden="1">'[23]#REF'!$A$3:$H$292</definedName>
    <definedName name="ㅇ라ㅓㅏ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ㅇㅇ" hidden="1">#REF!</definedName>
    <definedName name="ㅇㅇㄹ" hidden="1">'[23]#REF'!#REF!</definedName>
    <definedName name="ㅇㅇㅇ" hidden="1">#REF!</definedName>
    <definedName name="ㅇㅇㅇㅇ" hidden="1">#REF!</definedName>
    <definedName name="ㅇㅎㄷㄷ" hidden="1">#REF!</definedName>
    <definedName name="ㅇㅎㅇㅎ" hidden="1">{"'용역비'!$A$4:$C$8"}</definedName>
    <definedName name="ㅇ호" hidden="1">{"'용역비'!$A$4:$C$8"}</definedName>
    <definedName name="ㅇ호ㅓ" hidden="1">{"'용역비'!$A$4:$C$8"}</definedName>
    <definedName name="ㅇ호ㅓㅇㅎ" hidden="1">{"'용역비'!$A$4:$C$8"}</definedName>
    <definedName name="ㅇ호ㅓㅇ호ㅓ" hidden="1">{"'용역비'!$A$4:$C$8"}</definedName>
    <definedName name="ㅇ호ㅓㅎ" hidden="1">{"'용역비'!$A$4:$C$8"}</definedName>
    <definedName name="ㅇ호ㅓ호ㅓ" hidden="1">{"'용역비'!$A$4:$C$8"}</definedName>
    <definedName name="아" localSheetId="11">#REF!</definedName>
    <definedName name="아" localSheetId="5">#REF!</definedName>
    <definedName name="아" localSheetId="7">#REF!</definedName>
    <definedName name="아" localSheetId="6">#REF!</definedName>
    <definedName name="아" localSheetId="8">#REF!</definedName>
    <definedName name="아">#REF!</definedName>
    <definedName name="아이" localSheetId="11">#REF!</definedName>
    <definedName name="아이" localSheetId="5">#REF!</definedName>
    <definedName name="아이" localSheetId="7">#REF!</definedName>
    <definedName name="아이" localSheetId="6">#REF!</definedName>
    <definedName name="아이" localSheetId="8">#REF!</definedName>
    <definedName name="아이">#REF!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안">#REF!</definedName>
    <definedName name="어" hidden="1">{"'용역비'!$A$4:$C$8"}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언" hidden="1">#REF!</definedName>
    <definedName name="여과지동">[29]여과지동!$F$3:$AS$80</definedName>
    <definedName name="연ㄴㄴ" hidden="1">'[20]#REF'!#REF!</definedName>
    <definedName name="영산홍" localSheetId="11">#REF!</definedName>
    <definedName name="영산홍" localSheetId="5">#REF!</definedName>
    <definedName name="영산홍" localSheetId="7">#REF!</definedName>
    <definedName name="영산홍" localSheetId="6">#REF!</definedName>
    <definedName name="영산홍" localSheetId="8">#REF!</definedName>
    <definedName name="영산홍">#REF!</definedName>
    <definedName name="영시스템" hidden="1">[30]수량산출!#REF!</definedName>
    <definedName name="예정공" hidden="1">#REF!</definedName>
    <definedName name="예정공정" hidden="1">[4]내역서!#REF!</definedName>
    <definedName name="예정공정표" hidden="1">[4]내역서!#REF!</definedName>
    <definedName name="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왕벚나무" localSheetId="11">#REF!</definedName>
    <definedName name="왕벚나무" localSheetId="5">#REF!</definedName>
    <definedName name="왕벚나무" localSheetId="7">#REF!</definedName>
    <definedName name="왕벚나무" localSheetId="6">#REF!</definedName>
    <definedName name="왕벚나무" localSheetId="8">#REF!</definedName>
    <definedName name="왕벚나무">#REF!</definedName>
    <definedName name="왜성도라지" localSheetId="11">#REF!</definedName>
    <definedName name="왜성도라지" localSheetId="5">#REF!</definedName>
    <definedName name="왜성도라지" localSheetId="7">#REF!</definedName>
    <definedName name="왜성도라지" localSheetId="6">#REF!</definedName>
    <definedName name="왜성도라지" localSheetId="8">#REF!</definedName>
    <definedName name="왜성도라지">#REF!</definedName>
    <definedName name="요율">#REF!</definedName>
    <definedName name="요율인쇄">#REF!</definedName>
    <definedName name="용접식_이음">#REF!</definedName>
    <definedName name="우리우리" hidden="1">#REF!</definedName>
    <definedName name="우물통_굴착토사">#REF!</definedName>
    <definedName name="우물통굴착_리핑암">#REF!</definedName>
    <definedName name="우물통굴착_발파암">#REF!</definedName>
    <definedName name="원">#REF!</definedName>
    <definedName name="원가" localSheetId="11">#REF!</definedName>
    <definedName name="원가" localSheetId="5">#REF!</definedName>
    <definedName name="원가" localSheetId="7">#REF!</definedName>
    <definedName name="원가" localSheetId="6">#REF!</definedName>
    <definedName name="원가" localSheetId="8">#REF!</definedName>
    <definedName name="원가">#REF!</definedName>
    <definedName name="원가계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가계산19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유지관리비" hidden="1">#REF!</definedName>
    <definedName name="육상면정리및청소">#REF!</definedName>
    <definedName name="은행나무" localSheetId="11">#REF!</definedName>
    <definedName name="은행나무" localSheetId="5">#REF!</definedName>
    <definedName name="은행나무" localSheetId="7">#REF!</definedName>
    <definedName name="은행나무" localSheetId="6">#REF!</definedName>
    <definedName name="은행나무" localSheetId="8">#REF!</definedName>
    <definedName name="은행나무">#REF!</definedName>
    <definedName name="을" hidden="1">{#N/A,#N/A,FALSE,"견적갑지";#N/A,#N/A,FALSE,"총괄표";#N/A,#N/A,FALSE,"철골공사";#N/A,#N/A,FALSE,"토목공사";#N/A,#N/A,FALSE,"판넬전기공사"}</definedName>
    <definedName name="이" localSheetId="11">#REF!</definedName>
    <definedName name="이" localSheetId="5">#REF!</definedName>
    <definedName name="이" localSheetId="7">#REF!</definedName>
    <definedName name="이" localSheetId="6">#REF!</definedName>
    <definedName name="이" localSheetId="8">#REF!</definedName>
    <definedName name="이">#REF!</definedName>
    <definedName name="이릉" hidden="1">#REF!</definedName>
    <definedName name="이전이름" hidden="1">#REF!</definedName>
    <definedName name="이종훈" hidden="1">[19]전기!$A$4:$A$163</definedName>
    <definedName name="인동덩쿨" localSheetId="11">#REF!</definedName>
    <definedName name="인동덩쿨" localSheetId="5">#REF!</definedName>
    <definedName name="인동덩쿨" localSheetId="7">#REF!</definedName>
    <definedName name="인동덩쿨" localSheetId="6">#REF!</definedName>
    <definedName name="인동덩쿨" localSheetId="8">#REF!</definedName>
    <definedName name="인동덩쿨">#REF!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일위단가">#REF!</definedName>
    <definedName name="일위대가" hidden="1">#REF!</definedName>
    <definedName name="일위대가표">#REF!</definedName>
    <definedName name="일집" hidden="1">#REF!</definedName>
    <definedName name="입찰내역" localSheetId="11">[31]내역표지!#REF!</definedName>
    <definedName name="입찰내역" localSheetId="5">[31]내역표지!#REF!</definedName>
    <definedName name="입찰내역" localSheetId="7">[31]내역표지!#REF!</definedName>
    <definedName name="입찰내역" localSheetId="6">[31]내역표지!#REF!</definedName>
    <definedName name="입찰내역" localSheetId="8">[31]내역표지!#REF!</definedName>
    <definedName name="입찰내역">[31]내역표지!#REF!</definedName>
    <definedName name="ㅈ56ㅕ" hidden="1">{"'용역비'!$A$4:$C$8"}</definedName>
    <definedName name="ㅈㄷㄱ" hidden="1">[4]내역서!#REF!</definedName>
    <definedName name="ㅈㄷㄱㄷㄱㄷ" hidden="1">{"'용역비'!$A$4:$C$8"}</definedName>
    <definedName name="ㅈㅇ" hidden="1">{"'용역비'!$A$4:$C$8"}</definedName>
    <definedName name="ㅈㅈㅈ" hidden="1">#REF!</definedName>
    <definedName name="ㅈㅈㅈㅈㅈㅈ" hidden="1">{"'용역비'!$A$4:$C$8"}</definedName>
    <definedName name="자귀나무" localSheetId="11">#REF!</definedName>
    <definedName name="자귀나무" localSheetId="5">#REF!</definedName>
    <definedName name="자귀나무" localSheetId="7">#REF!</definedName>
    <definedName name="자귀나무" localSheetId="6">#REF!</definedName>
    <definedName name="자귀나무" localSheetId="8">#REF!</definedName>
    <definedName name="자귀나무">#REF!</definedName>
    <definedName name="자료">[29]기초자료!$A$3:$X$80</definedName>
    <definedName name="잔디_평떼" localSheetId="11">#REF!</definedName>
    <definedName name="잔디_평떼" localSheetId="5">#REF!</definedName>
    <definedName name="잔디_평떼" localSheetId="7">#REF!</definedName>
    <definedName name="잔디_평떼" localSheetId="6">#REF!</definedName>
    <definedName name="잔디_평떼" localSheetId="8">#REF!</definedName>
    <definedName name="잔디_평떼">#REF!</definedName>
    <definedName name="잣나무" localSheetId="11">#REF!</definedName>
    <definedName name="잣나무" localSheetId="5">#REF!</definedName>
    <definedName name="잣나무" localSheetId="7">#REF!</definedName>
    <definedName name="잣나무" localSheetId="6">#REF!</definedName>
    <definedName name="잣나무" localSheetId="8">#REF!</definedName>
    <definedName name="잣나무">#REF!</definedName>
    <definedName name="장산교" localSheetId="11">#REF!</definedName>
    <definedName name="장산교" localSheetId="5">#REF!</definedName>
    <definedName name="장산교" localSheetId="7">#REF!</definedName>
    <definedName name="장산교" localSheetId="6">#REF!</definedName>
    <definedName name="장산교" localSheetId="8">#REF!</definedName>
    <definedName name="장산교">#REF!</definedName>
    <definedName name="재료비" localSheetId="11">[32]건축내역!#REF!</definedName>
    <definedName name="재료비" localSheetId="5">[32]건축내역!#REF!</definedName>
    <definedName name="재료비" localSheetId="7">[32]건축내역!#REF!</definedName>
    <definedName name="재료비" localSheetId="6">[32]건축내역!#REF!</definedName>
    <definedName name="재료비" localSheetId="8">[32]건축내역!#REF!</definedName>
    <definedName name="재료비">[32]건축내역!#REF!</definedName>
    <definedName name="재집" hidden="1">{"'용역비'!$A$4:$C$8"}</definedName>
    <definedName name="쟁료비" localSheetId="11">[24]건축내역!#REF!</definedName>
    <definedName name="쟁료비" localSheetId="5">[24]건축내역!#REF!</definedName>
    <definedName name="쟁료비" localSheetId="7">[24]건축내역!#REF!</definedName>
    <definedName name="쟁료비" localSheetId="6">[24]건축내역!#REF!</definedName>
    <definedName name="쟁료비" localSheetId="8">[24]건축내역!#REF!</definedName>
    <definedName name="쟁료비">[24]건축내역!#REF!</definedName>
    <definedName name="저온" hidden="1">{#N/A,#N/A,FALSE,"견적갑지";#N/A,#N/A,FALSE,"총괄표";#N/A,#N/A,FALSE,"철골공사";#N/A,#N/A,FALSE,"토목공사";#N/A,#N/A,FALSE,"판넬전기공사"}</definedName>
    <definedName name="저온1" hidden="1">{#N/A,#N/A,FALSE,"견적갑지";#N/A,#N/A,FALSE,"총괄표";#N/A,#N/A,FALSE,"철골공사";#N/A,#N/A,FALSE,"토목공사";#N/A,#N/A,FALSE,"판넬전기공사"}</definedName>
    <definedName name="저온냉동" hidden="1">{#N/A,#N/A,FALSE,"견적갑지";#N/A,#N/A,FALSE,"총괄표";#N/A,#N/A,FALSE,"철골공사";#N/A,#N/A,FALSE,"토목공사";#N/A,#N/A,FALSE,"판넬전기공사"}</definedName>
    <definedName name="저온설비" hidden="1">{#N/A,#N/A,FALSE,"견적갑지";#N/A,#N/A,FALSE,"총괄표";#N/A,#N/A,FALSE,"철골공사";#N/A,#N/A,FALSE,"토목공사";#N/A,#N/A,FALSE,"판넬전기공사"}</definedName>
    <definedName name="저온저장고" hidden="1">{#N/A,#N/A,FALSE,"견적갑지";#N/A,#N/A,FALSE,"총괄표";#N/A,#N/A,FALSE,"철골공사";#N/A,#N/A,FALSE,"토목공사";#N/A,#N/A,FALSE,"판넬전기공사"}</definedName>
    <definedName name="저온집계" hidden="1">{#N/A,#N/A,FALSE,"견적갑지";#N/A,#N/A,FALSE,"총괄표";#N/A,#N/A,FALSE,"철골공사";#N/A,#N/A,FALSE,"토목공사";#N/A,#N/A,FALSE,"판넬전기공사"}</definedName>
    <definedName name="전기1" hidden="1">{#N/A,#N/A,FALSE,"견적갑지";#N/A,#N/A,FALSE,"총괄표";#N/A,#N/A,FALSE,"철골공사";#N/A,#N/A,FALSE,"토목공사";#N/A,#N/A,FALSE,"판넬전기공사"}</definedName>
    <definedName name="전기4" hidden="1">{#N/A,#N/A,FALSE,"견적갑지";#N/A,#N/A,FALSE,"총괄표";#N/A,#N/A,FALSE,"철골공사";#N/A,#N/A,FALSE,"토목공사";#N/A,#N/A,FALSE,"판넬전기공사"}</definedName>
    <definedName name="전기일위" hidden="1">#REF!</definedName>
    <definedName name="전시" hidden="1">{"'용역비'!$A$4:$C$8"}</definedName>
    <definedName name="전시물량" hidden="1">{"'공사부문'!$A$6:$A$32"}</definedName>
    <definedName name="전시시설물" hidden="1">{"'용역비'!$A$4:$C$8"}</definedName>
    <definedName name="점수표" localSheetId="11">#REF!</definedName>
    <definedName name="점수표" localSheetId="5">#REF!</definedName>
    <definedName name="점수표" localSheetId="7">#REF!</definedName>
    <definedName name="점수표" localSheetId="6">#REF!</definedName>
    <definedName name="점수표" localSheetId="8">#REF!</definedName>
    <definedName name="점수표">#REF!</definedName>
    <definedName name="제1호표" localSheetId="11">#REF!</definedName>
    <definedName name="제1호표" localSheetId="5">#REF!</definedName>
    <definedName name="제1호표" localSheetId="7">#REF!</definedName>
    <definedName name="제1호표" localSheetId="6">#REF!</definedName>
    <definedName name="제1호표" localSheetId="8">#REF!</definedName>
    <definedName name="제1호표">#REF!</definedName>
    <definedName name="제2호표" localSheetId="11">#REF!</definedName>
    <definedName name="제2호표" localSheetId="5">#REF!</definedName>
    <definedName name="제2호표" localSheetId="7">#REF!</definedName>
    <definedName name="제2호표" localSheetId="6">#REF!</definedName>
    <definedName name="제2호표" localSheetId="8">#REF!</definedName>
    <definedName name="제2호표">#REF!</definedName>
    <definedName name="제3호표" localSheetId="11">#REF!</definedName>
    <definedName name="제3호표" localSheetId="5">#REF!</definedName>
    <definedName name="제3호표" localSheetId="7">#REF!</definedName>
    <definedName name="제3호표" localSheetId="6">#REF!</definedName>
    <definedName name="제3호표" localSheetId="8">#REF!</definedName>
    <definedName name="제3호표">#REF!</definedName>
    <definedName name="제4호표" localSheetId="11">#REF!</definedName>
    <definedName name="제4호표" localSheetId="5">#REF!</definedName>
    <definedName name="제4호표" localSheetId="7">#REF!</definedName>
    <definedName name="제4호표" localSheetId="6">#REF!</definedName>
    <definedName name="제4호표" localSheetId="8">#REF!</definedName>
    <definedName name="제4호표">#REF!</definedName>
    <definedName name="제5호표" localSheetId="11">#REF!</definedName>
    <definedName name="제5호표" localSheetId="5">#REF!</definedName>
    <definedName name="제5호표" localSheetId="7">#REF!</definedName>
    <definedName name="제5호표" localSheetId="6">#REF!</definedName>
    <definedName name="제5호표" localSheetId="8">#REF!</definedName>
    <definedName name="제5호표">#REF!</definedName>
    <definedName name="제6호표" localSheetId="11">#REF!</definedName>
    <definedName name="제6호표" localSheetId="5">#REF!</definedName>
    <definedName name="제6호표" localSheetId="7">#REF!</definedName>
    <definedName name="제6호표" localSheetId="6">#REF!</definedName>
    <definedName name="제6호표" localSheetId="8">#REF!</definedName>
    <definedName name="제6호표">#REF!</definedName>
    <definedName name="제수추가" hidden="1">{"'용역비'!$A$4:$C$8"}</definedName>
    <definedName name="제잡비">#REF!</definedName>
    <definedName name="제조3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제출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조달수수료">#REF!</definedName>
    <definedName name="조명단가" localSheetId="11">#N/A</definedName>
    <definedName name="조명단가" localSheetId="5">#N/A</definedName>
    <definedName name="조명단가">#N/A</definedName>
    <definedName name="조명단가1" localSheetId="11">#N/A</definedName>
    <definedName name="조명단가1" localSheetId="5">#N/A</definedName>
    <definedName name="조명단가1">#N/A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주목" localSheetId="11">#REF!</definedName>
    <definedName name="주목" localSheetId="5">#REF!</definedName>
    <definedName name="주목" localSheetId="7">#REF!</definedName>
    <definedName name="주목" localSheetId="6">#REF!</definedName>
    <definedName name="주목" localSheetId="8">#REF!</definedName>
    <definedName name="주목">#REF!</definedName>
    <definedName name="죽포지점" hidden="1">{#N/A,#N/A,FALSE,"Sheet1"}</definedName>
    <definedName name="줄사철" localSheetId="11">#REF!</definedName>
    <definedName name="줄사철" localSheetId="5">#REF!</definedName>
    <definedName name="줄사철" localSheetId="7">#REF!</definedName>
    <definedName name="줄사철" localSheetId="6">#REF!</definedName>
    <definedName name="줄사철" localSheetId="8">#REF!</definedName>
    <definedName name="줄사철">#REF!</definedName>
    <definedName name="지" hidden="1">{#N/A,#N/A,FALSE,"견적갑지";#N/A,#N/A,FALSE,"총괄표";#N/A,#N/A,FALSE,"철골공사";#N/A,#N/A,FALSE,"토목공사";#N/A,#N/A,FALSE,"판넬전기공사"}</definedName>
    <definedName name="지급" hidden="1">{#N/A,#N/A,FALSE,"견적갑지";#N/A,#N/A,FALSE,"총괄표";#N/A,#N/A,FALSE,"철골공사";#N/A,#N/A,FALSE,"토목공사";#N/A,#N/A,FALSE,"판넬전기공사"}</definedName>
    <definedName name="직매54P" hidden="1">{#N/A,#N/A,TRUE,"토적및재료집계";#N/A,#N/A,TRUE,"토적및재료집계";#N/A,#N/A,TRUE,"단위량"}</definedName>
    <definedName name="직종">#REF!</definedName>
    <definedName name="집계">#REF!</definedName>
    <definedName name="집계1">#REF!</definedName>
    <definedName name="집계2">#REF!</definedName>
    <definedName name="차" hidden="1">{#N/A,#N/A,FALSE,"견적갑지";#N/A,#N/A,FALSE,"총괄표";#N/A,#N/A,FALSE,"철골공사";#N/A,#N/A,FALSE,"토목공사";#N/A,#N/A,FALSE,"판넬전기공사"}</definedName>
    <definedName name="착공" hidden="1">#REF!</definedName>
    <definedName name="참조" localSheetId="11">#REF!</definedName>
    <definedName name="참조" localSheetId="5">#REF!</definedName>
    <definedName name="참조" localSheetId="7">#REF!</definedName>
    <definedName name="참조" localSheetId="6">#REF!</definedName>
    <definedName name="참조" localSheetId="8">#REF!</definedName>
    <definedName name="참조">#REF!</definedName>
    <definedName name="천사" hidden="1">{"'용역비'!$A$4:$C$8"}</definedName>
    <definedName name="철근직경D13">#REF!</definedName>
    <definedName name="철근직경D16_25">#REF!</definedName>
    <definedName name="철근직경D29_35">#REF!</definedName>
    <definedName name="청단풍" localSheetId="11">#REF!</definedName>
    <definedName name="청단풍" localSheetId="5">#REF!</definedName>
    <definedName name="청단풍" localSheetId="7">#REF!</definedName>
    <definedName name="청단풍" localSheetId="6">#REF!</definedName>
    <definedName name="청단풍" localSheetId="8">#REF!</definedName>
    <definedName name="청단풍">#REF!</definedName>
    <definedName name="체크아웃시스템" hidden="1">{#N/A,#N/A,FALSE,"견적갑지";#N/A,#N/A,FALSE,"총괄표";#N/A,#N/A,FALSE,"철골공사";#N/A,#N/A,FALSE,"토목공사";#N/A,#N/A,FALSE,"판넬전기공사"}</definedName>
    <definedName name="총계" localSheetId="11">#REF!</definedName>
    <definedName name="총계" localSheetId="5">#REF!</definedName>
    <definedName name="총계" localSheetId="7">#REF!</definedName>
    <definedName name="총계" localSheetId="6">#REF!</definedName>
    <definedName name="총계" localSheetId="8">#REF!</definedName>
    <definedName name="총계">#REF!</definedName>
    <definedName name="총괄">#REF!</definedName>
    <definedName name="총괄표">#REF!</definedName>
    <definedName name="총토탈">#REF!</definedName>
    <definedName name="총토탈1">#REF!</definedName>
    <definedName name="총토탈2">#REF!</definedName>
    <definedName name="추" hidden="1">{#N/A,#N/A,FALSE,"견적갑지";#N/A,#N/A,FALSE,"총괄표";#N/A,#N/A,FALSE,"철골공사";#N/A,#N/A,FALSE,"토목공사";#N/A,#N/A,FALSE,"판넬전기공사"}</definedName>
    <definedName name="추1" hidden="1">{#N/A,#N/A,FALSE,"견적갑지";#N/A,#N/A,FALSE,"총괄표";#N/A,#N/A,FALSE,"철골공사";#N/A,#N/A,FALSE,"토목공사";#N/A,#N/A,FALSE,"판넬전기공사"}</definedName>
    <definedName name="축수산장설비" hidden="1">{#N/A,#N/A,FALSE,"견적갑지";#N/A,#N/A,FALSE,"총괄표";#N/A,#N/A,FALSE,"철골공사";#N/A,#N/A,FALSE,"토목공사";#N/A,#N/A,FALSE,"판넬전기공사"}</definedName>
    <definedName name="충정로구내" hidden="1">[4]내역서!#REF!</definedName>
    <definedName name="ㅋㅋㅋ" hidden="1">{"'용역비'!$A$4:$C$8"}</definedName>
    <definedName name="ㅋㅌ" hidden="1">{"'용역비'!$A$4:$C$8"}</definedName>
    <definedName name="케이블간지" hidden="1">{#N/A,#N/A,TRUE,"토적및재료집계";#N/A,#N/A,TRUE,"토적및재료집계";#N/A,#N/A,TRUE,"단위량"}</definedName>
    <definedName name="콘크리트_구입">#REF!</definedName>
    <definedName name="콘크리트_생산">#REF!</definedName>
    <definedName name="콘크리트_타설">#REF!</definedName>
    <definedName name="타" hidden="1">{#N/A,#N/A,FALSE,"견적갑지";#N/A,#N/A,FALSE,"총괄표";#N/A,#N/A,FALSE,"철골공사";#N/A,#N/A,FALSE,"토목공사";#N/A,#N/A,FALSE,"판넬전기공사"}</definedName>
    <definedName name="타견적" hidden="1">[30]수량산출!$A$1:$A$8282</definedName>
    <definedName name="탄성고무받침">#REF!</definedName>
    <definedName name="터파기">#REF!</definedName>
    <definedName name="터파기리핑">#REF!</definedName>
    <definedName name="터파기발파암">#REF!</definedName>
    <definedName name="터파기토사">#REF!</definedName>
    <definedName name="토공참조" localSheetId="11">#REF!</definedName>
    <definedName name="토공참조" localSheetId="5">#REF!</definedName>
    <definedName name="토공참조" localSheetId="7">#REF!</definedName>
    <definedName name="토공참조" localSheetId="6">#REF!</definedName>
    <definedName name="토공참조" localSheetId="8">#REF!</definedName>
    <definedName name="토공참조">#REF!</definedName>
    <definedName name="토목내역">#REF!</definedName>
    <definedName name="파" hidden="1">{#N/A,#N/A,FALSE,"견적갑지";#N/A,#N/A,FALSE,"총괄표";#N/A,#N/A,FALSE,"철골공사";#N/A,#N/A,FALSE,"토목공사";#N/A,#N/A,FALSE,"판넬전기공사"}</definedName>
    <definedName name="피" hidden="1">{#N/A,#N/A,FALSE,"견적갑지";#N/A,#N/A,FALSE,"총괄표";#N/A,#N/A,FALSE,"철골공사";#N/A,#N/A,FALSE,"토목공사";#N/A,#N/A,FALSE,"판넬전기공사"}</definedName>
    <definedName name="ㅎ" hidden="1">{"'용역비'!$A$4:$C$8"}</definedName>
    <definedName name="ㅎㄴ" hidden="1">#REF!</definedName>
    <definedName name="ㅎㄹ" hidden="1">#REF!</definedName>
    <definedName name="ㅎㅅㄷㅈㅅ" hidden="1">#REF!</definedName>
    <definedName name="ㅎㅇ" hidden="1">{"'용역비'!$A$4:$C$8"}</definedName>
    <definedName name="ㅎ오" hidden="1">{"'용역비'!$A$4:$C$8"}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" hidden="1">{#N/A,#N/A,FALSE,"견적갑지";#N/A,#N/A,FALSE,"총괄표";#N/A,#N/A,FALSE,"철골공사";#N/A,#N/A,FALSE,"토목공사";#N/A,#N/A,FALSE,"판넬전기공사"}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한라구절초" localSheetId="11">#REF!</definedName>
    <definedName name="한라구절초" localSheetId="5">#REF!</definedName>
    <definedName name="한라구절초" localSheetId="7">#REF!</definedName>
    <definedName name="한라구절초" localSheetId="6">#REF!</definedName>
    <definedName name="한라구절초" localSheetId="8">#REF!</definedName>
    <definedName name="한라구절초">#REF!</definedName>
    <definedName name="항타길이_경사">#REF!</definedName>
    <definedName name="항타길이_수직">#REF!</definedName>
    <definedName name="해당화" localSheetId="11">#REF!</definedName>
    <definedName name="해당화" localSheetId="5">#REF!</definedName>
    <definedName name="해당화" localSheetId="7">#REF!</definedName>
    <definedName name="해당화" localSheetId="6">#REF!</definedName>
    <definedName name="해당화" localSheetId="8">#REF!</definedName>
    <definedName name="해당화">#REF!</definedName>
    <definedName name="호ㅓ" hidden="1">{"'용역비'!$A$4:$C$8"}</definedName>
    <definedName name="홍단풍" localSheetId="11">#REF!</definedName>
    <definedName name="홍단풍" localSheetId="5">#REF!</definedName>
    <definedName name="홍단풍" localSheetId="7">#REF!</definedName>
    <definedName name="홍단풍" localSheetId="6">#REF!</definedName>
    <definedName name="홍단풍" localSheetId="8">#REF!</definedName>
    <definedName name="홍단풍">#REF!</definedName>
    <definedName name="홍ㄹㄴㄷㄱ" hidden="1">#REF!</definedName>
    <definedName name="홍ㅇ호" hidden="1">{"'용역비'!$A$4:$C$8"}</definedName>
    <definedName name="환_율" localSheetId="11">[33]전신환매도율!#REF!</definedName>
    <definedName name="환_율" localSheetId="5">[33]전신환매도율!#REF!</definedName>
    <definedName name="환_율" localSheetId="7">[33]전신환매도율!#REF!</definedName>
    <definedName name="환_율" localSheetId="6">[33]전신환매도율!#REF!</definedName>
    <definedName name="환_율" localSheetId="8">[33]전신환매도율!#REF!</definedName>
    <definedName name="환_율">[33]전신환매도율!#REF!</definedName>
    <definedName name="ㅏㅏㅏ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갸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ㅓ하" hidden="1">{#N/A,#N/A,TRUE,"토적및재료집계";#N/A,#N/A,TRUE,"토적및재료집계";#N/A,#N/A,TRUE,"단위량"}</definedName>
    <definedName name="ㅐㅐㅐ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ㅑㅛ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ㅐㅔ" hidden="1">#REF!</definedName>
    <definedName name="ㅑㅑ" hidden="1">{"'용역비'!$A$4:$C$8"}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ㅑㅑ" hidden="1">{"'용역비'!$A$4:$C$8"}</definedName>
    <definedName name="ㅑㅑㅑㅑㅑㅑ" hidden="1">{"'용역비'!$A$4:$C$8"}</definedName>
    <definedName name="ㅑㅕㅕ" hidden="1">{"'용역비'!$A$4:$C$8"}</definedName>
    <definedName name="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ㅔㅐ" hidden="1">#REF!</definedName>
    <definedName name="ㅔㅣ" hidden="1">{"'용역비'!$A$4:$C$8"}</definedName>
    <definedName name="ㅕ겨겨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ㅕㅑ" hidden="1">#REF!</definedName>
    <definedName name="ㅕㅑㅐㅔ" hidden="1">#REF!</definedName>
    <definedName name="ㅗ마ㅓ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ㅗㅗㅗ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" hidden="1">{"'용역비'!$A$4:$C$8"}</definedName>
    <definedName name="ㅛㅕㅑ" hidden="1">#REF!</definedName>
    <definedName name="ㅛㅛ" hidden="1">{"'용역비'!$A$4:$C$8"}</definedName>
    <definedName name="ㅛㅛㅛ" hidden="1">{"'용역비'!$A$4:$C$8"}</definedName>
    <definedName name="ㅛㅛㅛㅛ" hidden="1">[34]수량산출!$A$1:$A$8561</definedName>
    <definedName name="ㅜ" hidden="1">[14]수량산출!#REF!</definedName>
    <definedName name="ㅠㄱ" hidden="1">{"'용역비'!$A$4:$C$8"}</definedName>
    <definedName name="ㅡ37" localSheetId="11">#REF!</definedName>
    <definedName name="ㅡ37" localSheetId="5">#REF!</definedName>
    <definedName name="ㅡ37" localSheetId="7">#REF!</definedName>
    <definedName name="ㅡ37" localSheetId="6">#REF!</definedName>
    <definedName name="ㅡ37" localSheetId="8">#REF!</definedName>
    <definedName name="ㅡ37">#REF!</definedName>
    <definedName name="ㅣ275">#REF!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91029"/>
</workbook>
</file>

<file path=xl/calcChain.xml><?xml version="1.0" encoding="utf-8"?>
<calcChain xmlns="http://schemas.openxmlformats.org/spreadsheetml/2006/main">
  <c r="E63" i="247" l="1"/>
  <c r="K10" i="247" l="1"/>
  <c r="G11" i="247" l="1"/>
  <c r="I10" i="247" l="1"/>
  <c r="M29" i="247" l="1"/>
  <c r="M28" i="247" l="1"/>
  <c r="G10" i="247" l="1"/>
  <c r="M10" i="247" s="1"/>
  <c r="A2" i="252" l="1"/>
  <c r="O26" i="223" l="1"/>
  <c r="I119" i="246"/>
  <c r="I120" i="246"/>
  <c r="I105" i="240"/>
  <c r="I97" i="240"/>
  <c r="I88" i="246"/>
  <c r="I89" i="240"/>
  <c r="I81" i="246"/>
  <c r="I82" i="240"/>
  <c r="I76" i="246"/>
  <c r="I71" i="240"/>
  <c r="I63" i="246"/>
  <c r="I64" i="240"/>
  <c r="I60" i="240"/>
  <c r="I174" i="246"/>
  <c r="I173" i="246"/>
  <c r="I165" i="246"/>
  <c r="I161" i="246"/>
  <c r="I154" i="246"/>
  <c r="I150" i="246"/>
  <c r="I144" i="246"/>
  <c r="I136" i="246"/>
  <c r="I126" i="246"/>
  <c r="I114" i="246"/>
  <c r="I102" i="246"/>
  <c r="I101" i="246"/>
  <c r="I96" i="246"/>
  <c r="I95" i="246"/>
  <c r="I87" i="246"/>
  <c r="I86" i="246"/>
  <c r="I77" i="246"/>
  <c r="I70" i="246"/>
  <c r="I71" i="246"/>
  <c r="I69" i="246"/>
  <c r="I62" i="246"/>
  <c r="I61" i="246"/>
  <c r="I58" i="246"/>
  <c r="I54" i="246"/>
  <c r="I48" i="246"/>
  <c r="I49" i="246"/>
  <c r="I50" i="246"/>
  <c r="I47" i="246"/>
  <c r="I40" i="246"/>
  <c r="I41" i="246"/>
  <c r="I42" i="246"/>
  <c r="I43" i="246"/>
  <c r="I39" i="246"/>
  <c r="I32" i="246"/>
  <c r="I33" i="246"/>
  <c r="I34" i="246"/>
  <c r="I35" i="246"/>
  <c r="I31" i="246"/>
  <c r="J6" i="246"/>
  <c r="L6" i="246"/>
  <c r="N6" i="246"/>
  <c r="J7" i="246"/>
  <c r="L7" i="246"/>
  <c r="N7" i="246"/>
  <c r="J8" i="246"/>
  <c r="L8" i="246"/>
  <c r="N8" i="246"/>
  <c r="J9" i="246"/>
  <c r="L9" i="246"/>
  <c r="N9" i="246"/>
  <c r="Q19" i="246"/>
  <c r="K105" i="237"/>
  <c r="L59" i="223"/>
  <c r="N154" i="246" s="1"/>
  <c r="J111" i="237"/>
  <c r="J105" i="237"/>
  <c r="K11" i="237"/>
  <c r="K12" i="237"/>
  <c r="K13" i="237"/>
  <c r="K14" i="237"/>
  <c r="K15" i="237"/>
  <c r="K16" i="237"/>
  <c r="K17" i="237"/>
  <c r="K18" i="237"/>
  <c r="K19" i="237"/>
  <c r="K20" i="237"/>
  <c r="K21" i="237"/>
  <c r="K22" i="237"/>
  <c r="K23" i="237"/>
  <c r="K24" i="237"/>
  <c r="K25" i="237"/>
  <c r="K26" i="237"/>
  <c r="K27" i="237"/>
  <c r="K28" i="237"/>
  <c r="K29" i="237"/>
  <c r="K30" i="237"/>
  <c r="K31" i="237"/>
  <c r="K32" i="237"/>
  <c r="K33" i="237"/>
  <c r="K34" i="237"/>
  <c r="K35" i="237"/>
  <c r="K36" i="237"/>
  <c r="K37" i="237"/>
  <c r="K38" i="237"/>
  <c r="K39" i="237"/>
  <c r="K40" i="237"/>
  <c r="K41" i="237"/>
  <c r="K42" i="237"/>
  <c r="K43" i="237"/>
  <c r="K44" i="237"/>
  <c r="K45" i="237"/>
  <c r="K46" i="237"/>
  <c r="K47" i="237"/>
  <c r="K48" i="237"/>
  <c r="K49" i="237"/>
  <c r="K50" i="237"/>
  <c r="K51" i="237"/>
  <c r="K52" i="237"/>
  <c r="K53" i="237"/>
  <c r="K54" i="237"/>
  <c r="K55" i="237"/>
  <c r="K56" i="237"/>
  <c r="K57" i="237"/>
  <c r="K58" i="237"/>
  <c r="K59" i="237"/>
  <c r="I94" i="240"/>
  <c r="K60" i="237"/>
  <c r="K61" i="237"/>
  <c r="K62" i="237"/>
  <c r="K63" i="237"/>
  <c r="K64" i="237"/>
  <c r="K65" i="237"/>
  <c r="K66" i="237"/>
  <c r="K67" i="237"/>
  <c r="I103" i="240"/>
  <c r="K68" i="237"/>
  <c r="K69" i="237"/>
  <c r="K70" i="237"/>
  <c r="K71" i="237"/>
  <c r="K72" i="237"/>
  <c r="K73" i="237"/>
  <c r="K74" i="237"/>
  <c r="K75" i="237"/>
  <c r="K76" i="237"/>
  <c r="K77" i="237"/>
  <c r="K78" i="237"/>
  <c r="K79" i="237"/>
  <c r="K80" i="237"/>
  <c r="K81" i="237"/>
  <c r="K82" i="237"/>
  <c r="K83" i="237"/>
  <c r="I122" i="240"/>
  <c r="K84" i="237"/>
  <c r="K85" i="237"/>
  <c r="K86" i="237"/>
  <c r="K87" i="237"/>
  <c r="K88" i="237"/>
  <c r="K89" i="237"/>
  <c r="K90" i="237"/>
  <c r="K91" i="237"/>
  <c r="K92" i="237"/>
  <c r="K93" i="237"/>
  <c r="K94" i="237"/>
  <c r="K95" i="237"/>
  <c r="K96" i="237"/>
  <c r="K97" i="237"/>
  <c r="K98" i="237"/>
  <c r="K99" i="237"/>
  <c r="I151" i="240"/>
  <c r="K100" i="237"/>
  <c r="K101" i="237"/>
  <c r="K102" i="237"/>
  <c r="K103" i="237"/>
  <c r="K104" i="237"/>
  <c r="K106" i="237"/>
  <c r="K107" i="237"/>
  <c r="K108" i="237"/>
  <c r="K109" i="237"/>
  <c r="K110" i="237"/>
  <c r="K111" i="237"/>
  <c r="K112" i="237"/>
  <c r="K113" i="237"/>
  <c r="K114" i="237"/>
  <c r="K115" i="237"/>
  <c r="K116" i="237"/>
  <c r="K117" i="237"/>
  <c r="K118" i="237"/>
  <c r="K119" i="237"/>
  <c r="K120" i="237"/>
  <c r="K121" i="237"/>
  <c r="K122" i="237"/>
  <c r="K10" i="237"/>
  <c r="I36" i="240"/>
  <c r="J11" i="237"/>
  <c r="I37" i="240"/>
  <c r="J12" i="237"/>
  <c r="J13" i="237"/>
  <c r="J14" i="237"/>
  <c r="J15" i="237"/>
  <c r="J16" i="237"/>
  <c r="J17" i="237"/>
  <c r="J18" i="237"/>
  <c r="I45" i="240"/>
  <c r="J19" i="237"/>
  <c r="I46" i="240"/>
  <c r="J20" i="237"/>
  <c r="J21" i="237"/>
  <c r="J22" i="237"/>
  <c r="J23" i="237"/>
  <c r="J24" i="237"/>
  <c r="J25" i="237"/>
  <c r="J26" i="237"/>
  <c r="J27" i="237"/>
  <c r="J28" i="237"/>
  <c r="J29" i="237"/>
  <c r="J30" i="237"/>
  <c r="J31" i="237"/>
  <c r="J32" i="237"/>
  <c r="J33" i="237"/>
  <c r="J34" i="237"/>
  <c r="J35" i="237"/>
  <c r="J36" i="237"/>
  <c r="J37" i="237"/>
  <c r="J38" i="237"/>
  <c r="J39" i="237"/>
  <c r="J40" i="237"/>
  <c r="J41" i="237"/>
  <c r="J42" i="237"/>
  <c r="J43" i="237"/>
  <c r="J44" i="237"/>
  <c r="J45" i="237"/>
  <c r="J46" i="237"/>
  <c r="J47" i="237"/>
  <c r="J48" i="237"/>
  <c r="J49" i="237"/>
  <c r="J50" i="237"/>
  <c r="I83" i="240"/>
  <c r="J51" i="237"/>
  <c r="J52" i="237"/>
  <c r="J53" i="237"/>
  <c r="J54" i="237"/>
  <c r="J55" i="237"/>
  <c r="J56" i="237"/>
  <c r="J57" i="237"/>
  <c r="J58" i="237"/>
  <c r="J59" i="237"/>
  <c r="J60" i="237"/>
  <c r="J61" i="237"/>
  <c r="J62" i="237"/>
  <c r="J63" i="237"/>
  <c r="J64" i="237"/>
  <c r="J65" i="237"/>
  <c r="J66" i="237"/>
  <c r="J67" i="237"/>
  <c r="J68" i="237"/>
  <c r="J69" i="237"/>
  <c r="J70" i="237"/>
  <c r="J71" i="237"/>
  <c r="J72" i="237"/>
  <c r="J73" i="237"/>
  <c r="J74" i="237"/>
  <c r="J78" i="237"/>
  <c r="J79" i="237"/>
  <c r="J80" i="237"/>
  <c r="J83" i="237"/>
  <c r="J84" i="237"/>
  <c r="J85" i="237"/>
  <c r="J90" i="237"/>
  <c r="J91" i="237"/>
  <c r="J92" i="237"/>
  <c r="J93" i="237"/>
  <c r="J94" i="237"/>
  <c r="J98" i="237"/>
  <c r="J99" i="237"/>
  <c r="J100" i="237"/>
  <c r="J103" i="237"/>
  <c r="J104" i="237"/>
  <c r="J108" i="237"/>
  <c r="J109" i="237"/>
  <c r="J110" i="237"/>
  <c r="J115" i="237"/>
  <c r="J116" i="237"/>
  <c r="J117" i="237"/>
  <c r="J121" i="237"/>
  <c r="J122" i="237"/>
  <c r="J10" i="237"/>
  <c r="H63" i="223"/>
  <c r="J169" i="246" s="1"/>
  <c r="H62" i="223"/>
  <c r="J165" i="246" s="1"/>
  <c r="K165" i="246" s="1"/>
  <c r="K166" i="246" s="1"/>
  <c r="K164" i="246" s="1"/>
  <c r="L65" i="223"/>
  <c r="N174" i="246" s="1"/>
  <c r="O174" i="246" s="1"/>
  <c r="H65" i="223"/>
  <c r="J174" i="246" s="1"/>
  <c r="K174" i="246" s="1"/>
  <c r="L55" i="223"/>
  <c r="N136" i="246" s="1"/>
  <c r="O136" i="246" s="1"/>
  <c r="O137" i="246" s="1"/>
  <c r="O135" i="246" s="1"/>
  <c r="H55" i="223"/>
  <c r="M31" i="240"/>
  <c r="Q31" i="240" s="1"/>
  <c r="N7" i="241"/>
  <c r="L7" i="241"/>
  <c r="J7" i="241"/>
  <c r="H7" i="241"/>
  <c r="G7" i="241"/>
  <c r="N6" i="241"/>
  <c r="N8" i="241"/>
  <c r="L6" i="241"/>
  <c r="J6" i="241"/>
  <c r="H6" i="241"/>
  <c r="G6" i="241"/>
  <c r="S12" i="240"/>
  <c r="N10" i="240"/>
  <c r="L10" i="240"/>
  <c r="J10" i="240"/>
  <c r="H10" i="240"/>
  <c r="G10" i="240"/>
  <c r="N9" i="240"/>
  <c r="L9" i="240"/>
  <c r="J9" i="240"/>
  <c r="H9" i="240"/>
  <c r="G9" i="240"/>
  <c r="N8" i="240"/>
  <c r="L8" i="240"/>
  <c r="J8" i="240"/>
  <c r="H8" i="240"/>
  <c r="G8" i="240"/>
  <c r="N7" i="240"/>
  <c r="L7" i="240"/>
  <c r="J7" i="240"/>
  <c r="H7" i="240"/>
  <c r="G7" i="240"/>
  <c r="N6" i="240"/>
  <c r="L6" i="240"/>
  <c r="J6" i="240"/>
  <c r="H6" i="240"/>
  <c r="G6" i="240"/>
  <c r="I36" i="241"/>
  <c r="H16" i="223"/>
  <c r="J47" i="246" s="1"/>
  <c r="K47" i="246" s="1"/>
  <c r="F8" i="227"/>
  <c r="H8" i="227"/>
  <c r="H7" i="227" s="1"/>
  <c r="H5" i="227" s="1"/>
  <c r="C24" i="224"/>
  <c r="B53" i="224"/>
  <c r="F53" i="224"/>
  <c r="F42" i="224"/>
  <c r="C19" i="224"/>
  <c r="F7" i="227"/>
  <c r="F52" i="224"/>
  <c r="F33" i="224"/>
  <c r="F32" i="224"/>
  <c r="F30" i="224"/>
  <c r="C26" i="224"/>
  <c r="C25" i="224"/>
  <c r="H93" i="225"/>
  <c r="C34" i="224"/>
  <c r="H76" i="225"/>
  <c r="H80" i="225"/>
  <c r="B52" i="224"/>
  <c r="B33" i="224"/>
  <c r="B32" i="224"/>
  <c r="G163" i="225"/>
  <c r="H163" i="225" s="1"/>
  <c r="G162" i="225"/>
  <c r="G160" i="225"/>
  <c r="G158" i="225"/>
  <c r="G156" i="225"/>
  <c r="H156" i="225" s="1"/>
  <c r="G155" i="225"/>
  <c r="G9" i="225" s="1"/>
  <c r="G154" i="225"/>
  <c r="H154" i="225" s="1"/>
  <c r="G153" i="225"/>
  <c r="G149" i="225"/>
  <c r="H149" i="225" s="1"/>
  <c r="G148" i="225"/>
  <c r="G8" i="225"/>
  <c r="G147" i="225"/>
  <c r="H147" i="225" s="1"/>
  <c r="G146" i="225"/>
  <c r="G143" i="225"/>
  <c r="H143" i="225"/>
  <c r="G142" i="225"/>
  <c r="H142" i="225" s="1"/>
  <c r="G141" i="225"/>
  <c r="G139" i="225"/>
  <c r="H139" i="225" s="1"/>
  <c r="G138" i="225"/>
  <c r="G7" i="225" s="1"/>
  <c r="G137" i="225"/>
  <c r="G130" i="225"/>
  <c r="G126" i="225"/>
  <c r="H126" i="225" s="1"/>
  <c r="G125" i="225"/>
  <c r="G120" i="225"/>
  <c r="H120" i="225"/>
  <c r="G118" i="225"/>
  <c r="G115" i="225"/>
  <c r="H115" i="225" s="1"/>
  <c r="G114" i="225"/>
  <c r="H114" i="225" s="1"/>
  <c r="G113" i="225"/>
  <c r="G109" i="225"/>
  <c r="H109" i="225" s="1"/>
  <c r="G108" i="225"/>
  <c r="G107" i="225"/>
  <c r="G6" i="225" s="1"/>
  <c r="G106" i="225"/>
  <c r="H106" i="225" s="1"/>
  <c r="G100" i="225"/>
  <c r="H100" i="225" s="1"/>
  <c r="C7" i="225"/>
  <c r="D7" i="225"/>
  <c r="E7" i="225"/>
  <c r="C8" i="225"/>
  <c r="D8" i="225"/>
  <c r="E8" i="225"/>
  <c r="C9" i="225"/>
  <c r="D9" i="225"/>
  <c r="E9" i="225"/>
  <c r="C6" i="225"/>
  <c r="D6" i="225"/>
  <c r="E6" i="225"/>
  <c r="C5" i="225"/>
  <c r="D5" i="225"/>
  <c r="E5" i="225"/>
  <c r="G5" i="225"/>
  <c r="B9" i="225"/>
  <c r="B8" i="225"/>
  <c r="B7" i="225"/>
  <c r="B6" i="225"/>
  <c r="B5" i="225"/>
  <c r="H41" i="225"/>
  <c r="H42" i="225"/>
  <c r="H51" i="225"/>
  <c r="H52" i="225"/>
  <c r="H59" i="225"/>
  <c r="H60" i="225"/>
  <c r="H64" i="225"/>
  <c r="H65" i="225"/>
  <c r="H68" i="225"/>
  <c r="H69" i="225"/>
  <c r="H82" i="225"/>
  <c r="H87" i="225"/>
  <c r="H88" i="225"/>
  <c r="H94" i="225"/>
  <c r="H160" i="225"/>
  <c r="F41" i="225"/>
  <c r="F42" i="225"/>
  <c r="H772" i="227"/>
  <c r="H773" i="227"/>
  <c r="H774" i="227"/>
  <c r="H775" i="227"/>
  <c r="H776" i="227"/>
  <c r="H777" i="227"/>
  <c r="H778" i="227"/>
  <c r="H779" i="227"/>
  <c r="H780" i="227"/>
  <c r="H781" i="227"/>
  <c r="H782" i="227"/>
  <c r="H783" i="227"/>
  <c r="H784" i="227"/>
  <c r="H785" i="227"/>
  <c r="H786" i="227"/>
  <c r="H787" i="227"/>
  <c r="H788" i="227"/>
  <c r="H789" i="227"/>
  <c r="H790" i="227"/>
  <c r="H791" i="227"/>
  <c r="H792" i="227"/>
  <c r="H793" i="227"/>
  <c r="H794" i="227"/>
  <c r="H795" i="227"/>
  <c r="H796" i="227"/>
  <c r="H797" i="227"/>
  <c r="H798" i="227"/>
  <c r="H799" i="227"/>
  <c r="H800" i="227"/>
  <c r="H801" i="227"/>
  <c r="H802" i="227"/>
  <c r="H803" i="227"/>
  <c r="H804" i="227"/>
  <c r="H805" i="227"/>
  <c r="H806" i="227"/>
  <c r="H807" i="227"/>
  <c r="H808" i="227"/>
  <c r="H809" i="227"/>
  <c r="H810" i="227"/>
  <c r="H811" i="227"/>
  <c r="H812" i="227"/>
  <c r="H813" i="227"/>
  <c r="H814" i="227"/>
  <c r="H815" i="227"/>
  <c r="H816" i="227"/>
  <c r="H817" i="227"/>
  <c r="H818" i="227"/>
  <c r="H819" i="227"/>
  <c r="H820" i="227"/>
  <c r="H821" i="227"/>
  <c r="H822" i="227"/>
  <c r="H823" i="227"/>
  <c r="H824" i="227"/>
  <c r="H825" i="227"/>
  <c r="H826" i="227"/>
  <c r="H827" i="227"/>
  <c r="H828" i="227"/>
  <c r="H829" i="227"/>
  <c r="H830" i="227"/>
  <c r="H831" i="227"/>
  <c r="H832" i="227"/>
  <c r="H833" i="227"/>
  <c r="H834" i="227"/>
  <c r="H835" i="227"/>
  <c r="H836" i="227"/>
  <c r="H837" i="227"/>
  <c r="H838" i="227"/>
  <c r="H839" i="227"/>
  <c r="H840" i="227"/>
  <c r="H841" i="227"/>
  <c r="H842" i="227"/>
  <c r="H843" i="227"/>
  <c r="H844" i="227"/>
  <c r="H845" i="227"/>
  <c r="H846" i="227"/>
  <c r="H847" i="227"/>
  <c r="H848" i="227"/>
  <c r="H849" i="227"/>
  <c r="H850" i="227"/>
  <c r="H851" i="227"/>
  <c r="H852" i="227"/>
  <c r="H853" i="227"/>
  <c r="H854" i="227"/>
  <c r="H855" i="227"/>
  <c r="H856" i="227"/>
  <c r="H857" i="227"/>
  <c r="H858" i="227"/>
  <c r="H859" i="227"/>
  <c r="H860" i="227"/>
  <c r="H861" i="227"/>
  <c r="H862" i="227"/>
  <c r="H863" i="227"/>
  <c r="H864" i="227"/>
  <c r="H865" i="227"/>
  <c r="H866" i="227"/>
  <c r="H867" i="227"/>
  <c r="H868" i="227"/>
  <c r="H869" i="227"/>
  <c r="H870" i="227"/>
  <c r="H871" i="227"/>
  <c r="H872" i="227"/>
  <c r="H873" i="227"/>
  <c r="H874" i="227"/>
  <c r="H875" i="227"/>
  <c r="H876" i="227"/>
  <c r="H877" i="227"/>
  <c r="H878" i="227"/>
  <c r="H879" i="227"/>
  <c r="H880" i="227"/>
  <c r="H881" i="227"/>
  <c r="H882" i="227"/>
  <c r="H883" i="227"/>
  <c r="H884" i="227"/>
  <c r="H885" i="227"/>
  <c r="H886" i="227"/>
  <c r="H887" i="227"/>
  <c r="H888" i="227"/>
  <c r="H889" i="227"/>
  <c r="H890" i="227"/>
  <c r="H891" i="227"/>
  <c r="H892" i="227"/>
  <c r="H893" i="227"/>
  <c r="H894" i="227"/>
  <c r="H895" i="227"/>
  <c r="H896" i="227"/>
  <c r="H897" i="227"/>
  <c r="H898" i="227"/>
  <c r="H899" i="227"/>
  <c r="H900" i="227"/>
  <c r="H901" i="227"/>
  <c r="H902" i="227"/>
  <c r="H903" i="227"/>
  <c r="H904" i="227"/>
  <c r="H905" i="227"/>
  <c r="H906" i="227"/>
  <c r="H907" i="227"/>
  <c r="H908" i="227"/>
  <c r="H909" i="227"/>
  <c r="H910" i="227"/>
  <c r="H911" i="227"/>
  <c r="H912" i="227"/>
  <c r="H913" i="227"/>
  <c r="H914" i="227"/>
  <c r="H915" i="227"/>
  <c r="H916" i="227"/>
  <c r="H917" i="227"/>
  <c r="H918" i="227"/>
  <c r="H919" i="227"/>
  <c r="H920" i="227"/>
  <c r="H921" i="227"/>
  <c r="H922" i="227"/>
  <c r="H923" i="227"/>
  <c r="H924" i="227"/>
  <c r="H925" i="227"/>
  <c r="H926" i="227"/>
  <c r="H927" i="227"/>
  <c r="H928" i="227"/>
  <c r="H929" i="227"/>
  <c r="H930" i="227"/>
  <c r="H931" i="227"/>
  <c r="H932" i="227"/>
  <c r="H933" i="227"/>
  <c r="H934" i="227"/>
  <c r="H935" i="227"/>
  <c r="H936" i="227"/>
  <c r="H937" i="227"/>
  <c r="H938" i="227"/>
  <c r="H939" i="227"/>
  <c r="H940" i="227"/>
  <c r="H941" i="227"/>
  <c r="H942" i="227"/>
  <c r="H943" i="227"/>
  <c r="H944" i="227"/>
  <c r="H945" i="227"/>
  <c r="H946" i="227"/>
  <c r="H947" i="227"/>
  <c r="H948" i="227"/>
  <c r="H949" i="227"/>
  <c r="H950" i="227"/>
  <c r="H951" i="227"/>
  <c r="H952" i="227"/>
  <c r="H953" i="227"/>
  <c r="H954" i="227"/>
  <c r="H955" i="227"/>
  <c r="H956" i="227"/>
  <c r="H957" i="227"/>
  <c r="H958" i="227"/>
  <c r="H959" i="227"/>
  <c r="H960" i="227"/>
  <c r="H961" i="227"/>
  <c r="H962" i="227"/>
  <c r="H963" i="227"/>
  <c r="H964" i="227"/>
  <c r="H965" i="227"/>
  <c r="H966" i="227"/>
  <c r="H967" i="227"/>
  <c r="H968" i="227"/>
  <c r="H969" i="227"/>
  <c r="H970" i="227"/>
  <c r="H971" i="227"/>
  <c r="H972" i="227"/>
  <c r="H973" i="227"/>
  <c r="H974" i="227"/>
  <c r="H975" i="227"/>
  <c r="H976" i="227"/>
  <c r="H977" i="227"/>
  <c r="H978" i="227"/>
  <c r="H979" i="227"/>
  <c r="H980" i="227"/>
  <c r="H981" i="227"/>
  <c r="H982" i="227"/>
  <c r="H983" i="227"/>
  <c r="H984" i="227"/>
  <c r="H985" i="227"/>
  <c r="H986" i="227"/>
  <c r="H987" i="227"/>
  <c r="H988" i="227"/>
  <c r="H989" i="227"/>
  <c r="H990" i="227"/>
  <c r="H991" i="227"/>
  <c r="H992" i="227"/>
  <c r="H993" i="227"/>
  <c r="H994" i="227"/>
  <c r="H995" i="227"/>
  <c r="H996" i="227"/>
  <c r="H997" i="227"/>
  <c r="H998" i="227"/>
  <c r="H999" i="227"/>
  <c r="H1000" i="227"/>
  <c r="H1001" i="227"/>
  <c r="H1002" i="227"/>
  <c r="H1003" i="227"/>
  <c r="H1004" i="227"/>
  <c r="H1005" i="227"/>
  <c r="H1006" i="227"/>
  <c r="H1007" i="227"/>
  <c r="H1008" i="227"/>
  <c r="H1009" i="227"/>
  <c r="H1010" i="227"/>
  <c r="H1011" i="227"/>
  <c r="H1012" i="227"/>
  <c r="H1013" i="227"/>
  <c r="H1014" i="227"/>
  <c r="H1015" i="227"/>
  <c r="H1016" i="227"/>
  <c r="H1017" i="227"/>
  <c r="H1018" i="227"/>
  <c r="H1019" i="227"/>
  <c r="H1020" i="227"/>
  <c r="H1021" i="227"/>
  <c r="H1022" i="227"/>
  <c r="H1023" i="227"/>
  <c r="H1024" i="227"/>
  <c r="H1025" i="227"/>
  <c r="H1026" i="227"/>
  <c r="H1027" i="227"/>
  <c r="H1028" i="227"/>
  <c r="H1029" i="227"/>
  <c r="H1030" i="227"/>
  <c r="H1031" i="227"/>
  <c r="H1032" i="227"/>
  <c r="H1033" i="227"/>
  <c r="H1034" i="227"/>
  <c r="H1035" i="227"/>
  <c r="H1036" i="227"/>
  <c r="H1037" i="227"/>
  <c r="H1038" i="227"/>
  <c r="H1039" i="227"/>
  <c r="H1040" i="227"/>
  <c r="H1041" i="227"/>
  <c r="H1042" i="227"/>
  <c r="H1043" i="227"/>
  <c r="H1044" i="227"/>
  <c r="H1045" i="227"/>
  <c r="H1046" i="227"/>
  <c r="H1047" i="227"/>
  <c r="H1048" i="227"/>
  <c r="H1049" i="227"/>
  <c r="H1050" i="227"/>
  <c r="H1051" i="227"/>
  <c r="H1052" i="227"/>
  <c r="H1053" i="227"/>
  <c r="H1054" i="227"/>
  <c r="H1055" i="227"/>
  <c r="H1056" i="227"/>
  <c r="H1057" i="227"/>
  <c r="H1058" i="227"/>
  <c r="H1059" i="227"/>
  <c r="H1060" i="227"/>
  <c r="H1061" i="227"/>
  <c r="H1062" i="227"/>
  <c r="H1063" i="227"/>
  <c r="H1064" i="227"/>
  <c r="H1065" i="227"/>
  <c r="H1066" i="227"/>
  <c r="H1067" i="227"/>
  <c r="H1068" i="227"/>
  <c r="H1069" i="227"/>
  <c r="H1070" i="227"/>
  <c r="H1071" i="227"/>
  <c r="H1072" i="227"/>
  <c r="H1073" i="227"/>
  <c r="H1074" i="227"/>
  <c r="H1075" i="227"/>
  <c r="H1076" i="227"/>
  <c r="H1077" i="227"/>
  <c r="H1078" i="227"/>
  <c r="H1079" i="227"/>
  <c r="H1080" i="227"/>
  <c r="H1081" i="227"/>
  <c r="H1082" i="227"/>
  <c r="H1083" i="227"/>
  <c r="H1084" i="227"/>
  <c r="H1085" i="227"/>
  <c r="H1086" i="227"/>
  <c r="H1087" i="227"/>
  <c r="H1088" i="227"/>
  <c r="H1089" i="227"/>
  <c r="H1090" i="227"/>
  <c r="H1091" i="227"/>
  <c r="H1092" i="227"/>
  <c r="H1093" i="227"/>
  <c r="H1094" i="227"/>
  <c r="H1095" i="227"/>
  <c r="H1096" i="227"/>
  <c r="H1097" i="227"/>
  <c r="H1098" i="227"/>
  <c r="H1099" i="227"/>
  <c r="H1100" i="227"/>
  <c r="H1101" i="227"/>
  <c r="H1102" i="227"/>
  <c r="H1103" i="227"/>
  <c r="H1104" i="227"/>
  <c r="H1105" i="227"/>
  <c r="H1106" i="227"/>
  <c r="H1107" i="227"/>
  <c r="H1108" i="227"/>
  <c r="H1109" i="227"/>
  <c r="H1110" i="227"/>
  <c r="H1111" i="227"/>
  <c r="H1112" i="227"/>
  <c r="H1113" i="227"/>
  <c r="H1114" i="227"/>
  <c r="H1115" i="227"/>
  <c r="H1116" i="227"/>
  <c r="H1117" i="227"/>
  <c r="H1118" i="227"/>
  <c r="H1119" i="227"/>
  <c r="H1120" i="227"/>
  <c r="H1121" i="227"/>
  <c r="H1122" i="227"/>
  <c r="H1123" i="227"/>
  <c r="H1124" i="227"/>
  <c r="H1125" i="227"/>
  <c r="H1126" i="227"/>
  <c r="H1127" i="227"/>
  <c r="H1128" i="227"/>
  <c r="H1129" i="227"/>
  <c r="H1130" i="227"/>
  <c r="H1131" i="227"/>
  <c r="H1132" i="227"/>
  <c r="H1133" i="227"/>
  <c r="H1134" i="227"/>
  <c r="H1135" i="227"/>
  <c r="H1136" i="227"/>
  <c r="H1137" i="227"/>
  <c r="H1138" i="227"/>
  <c r="H1139" i="227"/>
  <c r="H1140" i="227"/>
  <c r="H1141" i="227"/>
  <c r="H1142" i="227"/>
  <c r="H1143" i="227"/>
  <c r="H1144" i="227"/>
  <c r="H1145" i="227"/>
  <c r="H1146" i="227"/>
  <c r="H1147" i="227"/>
  <c r="H1148" i="227"/>
  <c r="H1149" i="227"/>
  <c r="H1150" i="227"/>
  <c r="H1151" i="227"/>
  <c r="H1152" i="227"/>
  <c r="H1153" i="227"/>
  <c r="H1154" i="227"/>
  <c r="H1155" i="227"/>
  <c r="H1156" i="227"/>
  <c r="H1157" i="227"/>
  <c r="H1158" i="227"/>
  <c r="H1159" i="227"/>
  <c r="H1160" i="227"/>
  <c r="H1161" i="227"/>
  <c r="H1162" i="227"/>
  <c r="H1163" i="227"/>
  <c r="H1164" i="227"/>
  <c r="H1165" i="227"/>
  <c r="H1166" i="227"/>
  <c r="H1167" i="227"/>
  <c r="H1168" i="227"/>
  <c r="H1169" i="227"/>
  <c r="H1170" i="227"/>
  <c r="H1171" i="227"/>
  <c r="H1172" i="227"/>
  <c r="H1173" i="227"/>
  <c r="H1174" i="227"/>
  <c r="H1175" i="227"/>
  <c r="H1176" i="227"/>
  <c r="H1177" i="227"/>
  <c r="H1178" i="227"/>
  <c r="H1179" i="227"/>
  <c r="H1180" i="227"/>
  <c r="H1181" i="227"/>
  <c r="H1182" i="227"/>
  <c r="H1183" i="227"/>
  <c r="H1184" i="227"/>
  <c r="H1185" i="227"/>
  <c r="H1186" i="227"/>
  <c r="H1187" i="227"/>
  <c r="H1188" i="227"/>
  <c r="H1189" i="227"/>
  <c r="H1190" i="227"/>
  <c r="H1191" i="227"/>
  <c r="H1192" i="227"/>
  <c r="H1193" i="227"/>
  <c r="H1194" i="227"/>
  <c r="H1195" i="227"/>
  <c r="H1196" i="227"/>
  <c r="H1197" i="227"/>
  <c r="H1198" i="227"/>
  <c r="H1199" i="227"/>
  <c r="H1200" i="227"/>
  <c r="H1201" i="227"/>
  <c r="H1202" i="227"/>
  <c r="H1203" i="227"/>
  <c r="H1204" i="227"/>
  <c r="H1205" i="227"/>
  <c r="H1206" i="227"/>
  <c r="H1207" i="227"/>
  <c r="H1208" i="227"/>
  <c r="H1209" i="227"/>
  <c r="H1210" i="227"/>
  <c r="H1211" i="227"/>
  <c r="H1212" i="227"/>
  <c r="H1213" i="227"/>
  <c r="H1214" i="227"/>
  <c r="H1215" i="227"/>
  <c r="H1216" i="227"/>
  <c r="H1217" i="227"/>
  <c r="H1218" i="227"/>
  <c r="H1219" i="227"/>
  <c r="H1220" i="227"/>
  <c r="H1221" i="227"/>
  <c r="H1222" i="227"/>
  <c r="H1223" i="227"/>
  <c r="H1224" i="227"/>
  <c r="H1225" i="227"/>
  <c r="H1226" i="227"/>
  <c r="H1227" i="227"/>
  <c r="H1228" i="227"/>
  <c r="H1229" i="227"/>
  <c r="H1230" i="227"/>
  <c r="H1231" i="227"/>
  <c r="H1232" i="227"/>
  <c r="H1233" i="227"/>
  <c r="H1234" i="227"/>
  <c r="H1235" i="227"/>
  <c r="H1236" i="227"/>
  <c r="H1237" i="227"/>
  <c r="H1238" i="227"/>
  <c r="H1239" i="227"/>
  <c r="H1240" i="227"/>
  <c r="H1241" i="227"/>
  <c r="H1242" i="227"/>
  <c r="H1243" i="227"/>
  <c r="H1244" i="227"/>
  <c r="H1245" i="227"/>
  <c r="H1246" i="227"/>
  <c r="H1247" i="227"/>
  <c r="H1248" i="227"/>
  <c r="H1249" i="227"/>
  <c r="H1250" i="227"/>
  <c r="H1251" i="227"/>
  <c r="H1252" i="227"/>
  <c r="H1253" i="227"/>
  <c r="H1254" i="227"/>
  <c r="H1255" i="227"/>
  <c r="H1256" i="227"/>
  <c r="H1257" i="227"/>
  <c r="H1258" i="227"/>
  <c r="H1259" i="227"/>
  <c r="H1260" i="227"/>
  <c r="H1261" i="227"/>
  <c r="H1262" i="227"/>
  <c r="H1263" i="227"/>
  <c r="H1264" i="227"/>
  <c r="H1265" i="227"/>
  <c r="H1266" i="227"/>
  <c r="H1267" i="227"/>
  <c r="H1268" i="227"/>
  <c r="H1269" i="227"/>
  <c r="H1270" i="227"/>
  <c r="H1271" i="227"/>
  <c r="H1272" i="227"/>
  <c r="H1273" i="227"/>
  <c r="H1274" i="227"/>
  <c r="H1275" i="227"/>
  <c r="H1276" i="227"/>
  <c r="H1277" i="227"/>
  <c r="H1278" i="227"/>
  <c r="H1279" i="227"/>
  <c r="H1280" i="227"/>
  <c r="H1281" i="227"/>
  <c r="H1282" i="227"/>
  <c r="H1283" i="227"/>
  <c r="H1284" i="227"/>
  <c r="H1285" i="227"/>
  <c r="H1286" i="227"/>
  <c r="H1287" i="227"/>
  <c r="H1288" i="227"/>
  <c r="H1289" i="227"/>
  <c r="H1290" i="227"/>
  <c r="H1291" i="227"/>
  <c r="H1292" i="227"/>
  <c r="H1293" i="227"/>
  <c r="H1294" i="227"/>
  <c r="H1295" i="227"/>
  <c r="H1296" i="227"/>
  <c r="H1297" i="227"/>
  <c r="H1298" i="227"/>
  <c r="H1299" i="227"/>
  <c r="H1300" i="227"/>
  <c r="H1301" i="227"/>
  <c r="H1302" i="227"/>
  <c r="H1303" i="227"/>
  <c r="H1304" i="227"/>
  <c r="H1305" i="227"/>
  <c r="H1306" i="227"/>
  <c r="H1307" i="227"/>
  <c r="H1308" i="227"/>
  <c r="H1309" i="227"/>
  <c r="H1310" i="227"/>
  <c r="H1311" i="227"/>
  <c r="H1312" i="227"/>
  <c r="H1313" i="227"/>
  <c r="H1314" i="227"/>
  <c r="H1315" i="227"/>
  <c r="H1316" i="227"/>
  <c r="H1317" i="227"/>
  <c r="H1318" i="227"/>
  <c r="H1319" i="227"/>
  <c r="H1320" i="227"/>
  <c r="H1321" i="227"/>
  <c r="H1322" i="227"/>
  <c r="H1323" i="227"/>
  <c r="H1324" i="227"/>
  <c r="H1325" i="227"/>
  <c r="H1326" i="227"/>
  <c r="H1327" i="227"/>
  <c r="H1328" i="227"/>
  <c r="H1329" i="227"/>
  <c r="H1330" i="227"/>
  <c r="H1331" i="227"/>
  <c r="H1332" i="227"/>
  <c r="H1333" i="227"/>
  <c r="H1334" i="227"/>
  <c r="H1335" i="227"/>
  <c r="H1336" i="227"/>
  <c r="H1337" i="227"/>
  <c r="H1338" i="227"/>
  <c r="H1339" i="227"/>
  <c r="H1340" i="227"/>
  <c r="H1341" i="227"/>
  <c r="H1342" i="227"/>
  <c r="H1343" i="227"/>
  <c r="H1344" i="227"/>
  <c r="H1345" i="227"/>
  <c r="H1346" i="227"/>
  <c r="H1347" i="227"/>
  <c r="H1348" i="227"/>
  <c r="H1349" i="227"/>
  <c r="H1350" i="227"/>
  <c r="H1351" i="227"/>
  <c r="H1352" i="227"/>
  <c r="H1353" i="227"/>
  <c r="H1354" i="227"/>
  <c r="H1355" i="227"/>
  <c r="H1356" i="227"/>
  <c r="H1357" i="227"/>
  <c r="H1358" i="227"/>
  <c r="H1359" i="227"/>
  <c r="H1360" i="227"/>
  <c r="H1361" i="227"/>
  <c r="H1362" i="227"/>
  <c r="H1363" i="227"/>
  <c r="H1364" i="227"/>
  <c r="H1365" i="227"/>
  <c r="H1366" i="227"/>
  <c r="H1367" i="227"/>
  <c r="H1368" i="227"/>
  <c r="H1369" i="227"/>
  <c r="H1370" i="227"/>
  <c r="H1371" i="227"/>
  <c r="H1372" i="227"/>
  <c r="H1373" i="227"/>
  <c r="H1374" i="227"/>
  <c r="H1375" i="227"/>
  <c r="H1376" i="227"/>
  <c r="H1377" i="227"/>
  <c r="H1378" i="227"/>
  <c r="H1379" i="227"/>
  <c r="H1380" i="227"/>
  <c r="H1381" i="227"/>
  <c r="H1382" i="227"/>
  <c r="H1383" i="227"/>
  <c r="H1384" i="227"/>
  <c r="H1385" i="227"/>
  <c r="H1386" i="227"/>
  <c r="H1387" i="227"/>
  <c r="H1388" i="227"/>
  <c r="H1389" i="227"/>
  <c r="H1390" i="227"/>
  <c r="H1391" i="227"/>
  <c r="H1392" i="227"/>
  <c r="H1393" i="227"/>
  <c r="H1394" i="227"/>
  <c r="H1395" i="227"/>
  <c r="H1396" i="227"/>
  <c r="H1397" i="227"/>
  <c r="H1398" i="227"/>
  <c r="H1399" i="227"/>
  <c r="H1400" i="227"/>
  <c r="H1401" i="227"/>
  <c r="H1402" i="227"/>
  <c r="H1403" i="227"/>
  <c r="H1404" i="227"/>
  <c r="H1405" i="227"/>
  <c r="H1406" i="227"/>
  <c r="H1407" i="227"/>
  <c r="H1408" i="227"/>
  <c r="H1409" i="227"/>
  <c r="H1410" i="227"/>
  <c r="H1411" i="227"/>
  <c r="H1412" i="227"/>
  <c r="H1413" i="227"/>
  <c r="H1414" i="227"/>
  <c r="H1415" i="227"/>
  <c r="H1416" i="227"/>
  <c r="H1417" i="227"/>
  <c r="H1418" i="227"/>
  <c r="H1419" i="227"/>
  <c r="H1420" i="227"/>
  <c r="H1421" i="227"/>
  <c r="H1422" i="227"/>
  <c r="H1423" i="227"/>
  <c r="H1424" i="227"/>
  <c r="H1425" i="227"/>
  <c r="H1426" i="227"/>
  <c r="H1427" i="227"/>
  <c r="H1428" i="227"/>
  <c r="H1429" i="227"/>
  <c r="H1430" i="227"/>
  <c r="H1431" i="227"/>
  <c r="H1432" i="227"/>
  <c r="H1433" i="227"/>
  <c r="H1434" i="227"/>
  <c r="H1435" i="227"/>
  <c r="H1436" i="227"/>
  <c r="H1437" i="227"/>
  <c r="H1438" i="227"/>
  <c r="H1439" i="227"/>
  <c r="H1440" i="227"/>
  <c r="H1441" i="227"/>
  <c r="H1442" i="227"/>
  <c r="H1443" i="227"/>
  <c r="H1444" i="227"/>
  <c r="H1445" i="227"/>
  <c r="H1446" i="227"/>
  <c r="H1447" i="227"/>
  <c r="H1448" i="227"/>
  <c r="H1449" i="227"/>
  <c r="H1450" i="227"/>
  <c r="H1451" i="227"/>
  <c r="H1452" i="227"/>
  <c r="H1453" i="227"/>
  <c r="H1454" i="227"/>
  <c r="H1455" i="227"/>
  <c r="H1456" i="227"/>
  <c r="H1457" i="227"/>
  <c r="H1458" i="227"/>
  <c r="H1459" i="227"/>
  <c r="H1460" i="227"/>
  <c r="H1461" i="227"/>
  <c r="H1462" i="227"/>
  <c r="H1463" i="227"/>
  <c r="H1464" i="227"/>
  <c r="H1465" i="227"/>
  <c r="H1466" i="227"/>
  <c r="H1467" i="227"/>
  <c r="H1468" i="227"/>
  <c r="H1469" i="227"/>
  <c r="H1470" i="227"/>
  <c r="H1471" i="227"/>
  <c r="H1472" i="227"/>
  <c r="H1473" i="227"/>
  <c r="H1474" i="227"/>
  <c r="H1475" i="227"/>
  <c r="H1476" i="227"/>
  <c r="H1477" i="227"/>
  <c r="H1478" i="227"/>
  <c r="H1479" i="227"/>
  <c r="H1480" i="227"/>
  <c r="H1481" i="227"/>
  <c r="H1482" i="227"/>
  <c r="H1483" i="227"/>
  <c r="H1484" i="227"/>
  <c r="H1485" i="227"/>
  <c r="H1486" i="227"/>
  <c r="H1487" i="227"/>
  <c r="H1488" i="227"/>
  <c r="H1489" i="227"/>
  <c r="H1490" i="227"/>
  <c r="H1491" i="227"/>
  <c r="H1492" i="227"/>
  <c r="H1493" i="227"/>
  <c r="H1494" i="227"/>
  <c r="H1495" i="227"/>
  <c r="H1496" i="227"/>
  <c r="H1497" i="227"/>
  <c r="H1498" i="227"/>
  <c r="H1499" i="227"/>
  <c r="H1500" i="227"/>
  <c r="H1501" i="227"/>
  <c r="H1502" i="227"/>
  <c r="H1503" i="227"/>
  <c r="H1504" i="227"/>
  <c r="H1505" i="227"/>
  <c r="H1506" i="227"/>
  <c r="H1507" i="227"/>
  <c r="H1508" i="227"/>
  <c r="H1509" i="227"/>
  <c r="H1510" i="227"/>
  <c r="H1511" i="227"/>
  <c r="H1512" i="227"/>
  <c r="H1513" i="227"/>
  <c r="H1514" i="227"/>
  <c r="H1515" i="227"/>
  <c r="H1516" i="227"/>
  <c r="H1517" i="227"/>
  <c r="H1518" i="227"/>
  <c r="H1519" i="227"/>
  <c r="H1520" i="227"/>
  <c r="H1521" i="227"/>
  <c r="H1522" i="227"/>
  <c r="H1523" i="227"/>
  <c r="H1524" i="227"/>
  <c r="H1525" i="227"/>
  <c r="H1526" i="227"/>
  <c r="H1527" i="227"/>
  <c r="H1528" i="227"/>
  <c r="H1529" i="227"/>
  <c r="H1530" i="227"/>
  <c r="H1531" i="227"/>
  <c r="H1532" i="227"/>
  <c r="H1533" i="227"/>
  <c r="H1534" i="227"/>
  <c r="H1535" i="227"/>
  <c r="H1536" i="227"/>
  <c r="H1537" i="227"/>
  <c r="H1538" i="227"/>
  <c r="H1539" i="227"/>
  <c r="H1540" i="227"/>
  <c r="H1541" i="227"/>
  <c r="H1542" i="227"/>
  <c r="H1543" i="227"/>
  <c r="H1544" i="227"/>
  <c r="H1545" i="227"/>
  <c r="H1546" i="227"/>
  <c r="H1547" i="227"/>
  <c r="H1548" i="227"/>
  <c r="H1549" i="227"/>
  <c r="H1550" i="227"/>
  <c r="H1551" i="227"/>
  <c r="H1552" i="227"/>
  <c r="H1553" i="227"/>
  <c r="H1554" i="227"/>
  <c r="H1555" i="227"/>
  <c r="H1556" i="227"/>
  <c r="H1557" i="227"/>
  <c r="H1558" i="227"/>
  <c r="H1559" i="227"/>
  <c r="H1560" i="227"/>
  <c r="H1561" i="227"/>
  <c r="H1562" i="227"/>
  <c r="H1563" i="227"/>
  <c r="H1564" i="227"/>
  <c r="H1565" i="227"/>
  <c r="H1566" i="227"/>
  <c r="H1567" i="227"/>
  <c r="H1568" i="227"/>
  <c r="H1569" i="227"/>
  <c r="H1570" i="227"/>
  <c r="H1571" i="227"/>
  <c r="H1572" i="227"/>
  <c r="H1573" i="227"/>
  <c r="H1574" i="227"/>
  <c r="H1575" i="227"/>
  <c r="H1576" i="227"/>
  <c r="H1577" i="227"/>
  <c r="H1578" i="227"/>
  <c r="H1579" i="227"/>
  <c r="H1580" i="227"/>
  <c r="H1581" i="227"/>
  <c r="H1582" i="227"/>
  <c r="H1583" i="227"/>
  <c r="H1584" i="227"/>
  <c r="H1585" i="227"/>
  <c r="H1586" i="227"/>
  <c r="H1587" i="227"/>
  <c r="H1588" i="227"/>
  <c r="H1589" i="227"/>
  <c r="H1590" i="227"/>
  <c r="H1591" i="227"/>
  <c r="H1592" i="227"/>
  <c r="H1593" i="227"/>
  <c r="H1594" i="227"/>
  <c r="H1595" i="227"/>
  <c r="H1596" i="227"/>
  <c r="H1597" i="227"/>
  <c r="H1598" i="227"/>
  <c r="H1599" i="227"/>
  <c r="H1600" i="227"/>
  <c r="H1601" i="227"/>
  <c r="H1602" i="227"/>
  <c r="H1603" i="227"/>
  <c r="H1604" i="227"/>
  <c r="H1605" i="227"/>
  <c r="H1606" i="227"/>
  <c r="H1607" i="227"/>
  <c r="H1608" i="227"/>
  <c r="H1609" i="227"/>
  <c r="H1610" i="227"/>
  <c r="H1611" i="227"/>
  <c r="H1612" i="227"/>
  <c r="H1613" i="227"/>
  <c r="H1614" i="227"/>
  <c r="H1615" i="227"/>
  <c r="H1616" i="227"/>
  <c r="H1617" i="227"/>
  <c r="H1618" i="227"/>
  <c r="H1619" i="227"/>
  <c r="H1620" i="227"/>
  <c r="H1621" i="227"/>
  <c r="H1622" i="227"/>
  <c r="H1623" i="227"/>
  <c r="H1624" i="227"/>
  <c r="H1625" i="227"/>
  <c r="H1626" i="227"/>
  <c r="H1627" i="227"/>
  <c r="H1628" i="227"/>
  <c r="H1629" i="227"/>
  <c r="H1630" i="227"/>
  <c r="H1631" i="227"/>
  <c r="H1632" i="227"/>
  <c r="H1633" i="227"/>
  <c r="H1634" i="227"/>
  <c r="H1635" i="227"/>
  <c r="H1636" i="227"/>
  <c r="H1637" i="227"/>
  <c r="H1638" i="227"/>
  <c r="H1639" i="227"/>
  <c r="H1640" i="227"/>
  <c r="H1641" i="227"/>
  <c r="H1642" i="227"/>
  <c r="H1643" i="227"/>
  <c r="H1644" i="227"/>
  <c r="H1645" i="227"/>
  <c r="H1646" i="227"/>
  <c r="H1647" i="227"/>
  <c r="H1648" i="227"/>
  <c r="H1649" i="227"/>
  <c r="H1650" i="227"/>
  <c r="H1651" i="227"/>
  <c r="H1652" i="227"/>
  <c r="H1653" i="227"/>
  <c r="H1654" i="227"/>
  <c r="H1655" i="227"/>
  <c r="H1656" i="227"/>
  <c r="H1657" i="227"/>
  <c r="H1658" i="227"/>
  <c r="H1659" i="227"/>
  <c r="H1660" i="227"/>
  <c r="H1661" i="227"/>
  <c r="H1662" i="227"/>
  <c r="H1663" i="227"/>
  <c r="H1664" i="227"/>
  <c r="H1665" i="227"/>
  <c r="H1666" i="227"/>
  <c r="H1667" i="227"/>
  <c r="H1668" i="227"/>
  <c r="H1669" i="227"/>
  <c r="H1670" i="227"/>
  <c r="H1671" i="227"/>
  <c r="H1672" i="227"/>
  <c r="H1673" i="227"/>
  <c r="H1674" i="227"/>
  <c r="H1675" i="227"/>
  <c r="H1676" i="227"/>
  <c r="H1677" i="227"/>
  <c r="H1678" i="227"/>
  <c r="H1679" i="227"/>
  <c r="H1680" i="227"/>
  <c r="H1681" i="227"/>
  <c r="H1682" i="227"/>
  <c r="H1683" i="227"/>
  <c r="H1684" i="227"/>
  <c r="H1685" i="227"/>
  <c r="H1686" i="227"/>
  <c r="H1687" i="227"/>
  <c r="H1688" i="227"/>
  <c r="H1689" i="227"/>
  <c r="H1690" i="227"/>
  <c r="H1691" i="227"/>
  <c r="H1692" i="227"/>
  <c r="H1693" i="227"/>
  <c r="H1694" i="227"/>
  <c r="H1695" i="227"/>
  <c r="H1696" i="227"/>
  <c r="H1697" i="227"/>
  <c r="H1698" i="227"/>
  <c r="H1699" i="227"/>
  <c r="H1700" i="227"/>
  <c r="H1701" i="227"/>
  <c r="H1702" i="227"/>
  <c r="H1703" i="227"/>
  <c r="H1704" i="227"/>
  <c r="H1705" i="227"/>
  <c r="H1706" i="227"/>
  <c r="H1707" i="227"/>
  <c r="H1708" i="227"/>
  <c r="H1709" i="227"/>
  <c r="H1710" i="227"/>
  <c r="H1711" i="227"/>
  <c r="H1712" i="227"/>
  <c r="H1713" i="227"/>
  <c r="H1714" i="227"/>
  <c r="H1715" i="227"/>
  <c r="H1716" i="227"/>
  <c r="H1717" i="227"/>
  <c r="H1718" i="227"/>
  <c r="H1719" i="227"/>
  <c r="H1720" i="227"/>
  <c r="H1721" i="227"/>
  <c r="H1722" i="227"/>
  <c r="H1723" i="227"/>
  <c r="H1724" i="227"/>
  <c r="H1725" i="227"/>
  <c r="H1726" i="227"/>
  <c r="H1727" i="227"/>
  <c r="H1728" i="227"/>
  <c r="H1729" i="227"/>
  <c r="H1730" i="227"/>
  <c r="H1731" i="227"/>
  <c r="H1732" i="227"/>
  <c r="H1733" i="227"/>
  <c r="H1734" i="227"/>
  <c r="H1735" i="227"/>
  <c r="H1736" i="227"/>
  <c r="H1737" i="227"/>
  <c r="H1738" i="227"/>
  <c r="H1739" i="227"/>
  <c r="H1740" i="227"/>
  <c r="H1741" i="227"/>
  <c r="H1742" i="227"/>
  <c r="H1743" i="227"/>
  <c r="H1744" i="227"/>
  <c r="H1745" i="227"/>
  <c r="H1746" i="227"/>
  <c r="H1747" i="227"/>
  <c r="H1748" i="227"/>
  <c r="H1749" i="227"/>
  <c r="H1750" i="227"/>
  <c r="H1751" i="227"/>
  <c r="H1752" i="227"/>
  <c r="H1753" i="227"/>
  <c r="H1754" i="227"/>
  <c r="H1755" i="227"/>
  <c r="H1756" i="227"/>
  <c r="H1757" i="227"/>
  <c r="H1758" i="227"/>
  <c r="H1759" i="227"/>
  <c r="H1760" i="227"/>
  <c r="H1761" i="227"/>
  <c r="H1762" i="227"/>
  <c r="H1763" i="227"/>
  <c r="H1764" i="227"/>
  <c r="H1765" i="227"/>
  <c r="H1766" i="227"/>
  <c r="H1767" i="227"/>
  <c r="H1768" i="227"/>
  <c r="H1769" i="227"/>
  <c r="H1770" i="227"/>
  <c r="H1771" i="227"/>
  <c r="H1772" i="227"/>
  <c r="H1773" i="227"/>
  <c r="H1774" i="227"/>
  <c r="H1775" i="227"/>
  <c r="H1776" i="227"/>
  <c r="H1777" i="227"/>
  <c r="H1778" i="227"/>
  <c r="H1779" i="227"/>
  <c r="H1780" i="227"/>
  <c r="H1781" i="227"/>
  <c r="H1782" i="227"/>
  <c r="H1783" i="227"/>
  <c r="H1784" i="227"/>
  <c r="H1785" i="227"/>
  <c r="H1786" i="227"/>
  <c r="H1787" i="227"/>
  <c r="H1788" i="227"/>
  <c r="H1789" i="227"/>
  <c r="H1790" i="227"/>
  <c r="H1791" i="227"/>
  <c r="H1792" i="227"/>
  <c r="H1793" i="227"/>
  <c r="H1794" i="227"/>
  <c r="H1795" i="227"/>
  <c r="H1796" i="227"/>
  <c r="H1797" i="227"/>
  <c r="H1798" i="227"/>
  <c r="H1799" i="227"/>
  <c r="H1800" i="227"/>
  <c r="H1801" i="227"/>
  <c r="H1802" i="227"/>
  <c r="H1803" i="227"/>
  <c r="H1804" i="227"/>
  <c r="H1805" i="227"/>
  <c r="H1806" i="227"/>
  <c r="H1807" i="227"/>
  <c r="H1808" i="227"/>
  <c r="H1809" i="227"/>
  <c r="H1810" i="227"/>
  <c r="H1811" i="227"/>
  <c r="H1812" i="227"/>
  <c r="H1813" i="227"/>
  <c r="H1814" i="227"/>
  <c r="H1815" i="227"/>
  <c r="H1816" i="227"/>
  <c r="H1817" i="227"/>
  <c r="H1818" i="227"/>
  <c r="H1819" i="227"/>
  <c r="H1820" i="227"/>
  <c r="H1821" i="227"/>
  <c r="H1822" i="227"/>
  <c r="H1823" i="227"/>
  <c r="H1824" i="227"/>
  <c r="H1825" i="227"/>
  <c r="H1826" i="227"/>
  <c r="H1827" i="227"/>
  <c r="H1828" i="227"/>
  <c r="H1829" i="227"/>
  <c r="H1830" i="227"/>
  <c r="H1831" i="227"/>
  <c r="H1832" i="227"/>
  <c r="H1833" i="227"/>
  <c r="H1834" i="227"/>
  <c r="H1835" i="227"/>
  <c r="H1836" i="227"/>
  <c r="H1837" i="227"/>
  <c r="H1838" i="227"/>
  <c r="H1839" i="227"/>
  <c r="H1840" i="227"/>
  <c r="H1841" i="227"/>
  <c r="H1842" i="227"/>
  <c r="H1843" i="227"/>
  <c r="H1844" i="227"/>
  <c r="H1845" i="227"/>
  <c r="H1846" i="227"/>
  <c r="H1847" i="227"/>
  <c r="H1848" i="227"/>
  <c r="H1849" i="227"/>
  <c r="H1850" i="227"/>
  <c r="H1851" i="227"/>
  <c r="H1852" i="227"/>
  <c r="H1853" i="227"/>
  <c r="H1854" i="227"/>
  <c r="H1855" i="227"/>
  <c r="H1856" i="227"/>
  <c r="H1857" i="227"/>
  <c r="H1858" i="227"/>
  <c r="H1859" i="227"/>
  <c r="H1860" i="227"/>
  <c r="H1861" i="227"/>
  <c r="H1862" i="227"/>
  <c r="H1863" i="227"/>
  <c r="H1864" i="227"/>
  <c r="H1865" i="227"/>
  <c r="H1866" i="227"/>
  <c r="H1867" i="227"/>
  <c r="H1868" i="227"/>
  <c r="H1869" i="227"/>
  <c r="H1870" i="227"/>
  <c r="H1871" i="227"/>
  <c r="H1872" i="227"/>
  <c r="H1873" i="227"/>
  <c r="H1874" i="227"/>
  <c r="H1875" i="227"/>
  <c r="H1876" i="227"/>
  <c r="H1877" i="227"/>
  <c r="H1878" i="227"/>
  <c r="H1879" i="227"/>
  <c r="H1880" i="227"/>
  <c r="H1881" i="227"/>
  <c r="H1882" i="227"/>
  <c r="H1883" i="227"/>
  <c r="H1884" i="227"/>
  <c r="H1885" i="227"/>
  <c r="H1886" i="227"/>
  <c r="H1887" i="227"/>
  <c r="H1888" i="227"/>
  <c r="H1889" i="227"/>
  <c r="H1890" i="227"/>
  <c r="H1891" i="227"/>
  <c r="H1892" i="227"/>
  <c r="H1893" i="227"/>
  <c r="H1894" i="227"/>
  <c r="H1895" i="227"/>
  <c r="H1896" i="227"/>
  <c r="H1897" i="227"/>
  <c r="H1898" i="227"/>
  <c r="H1899" i="227"/>
  <c r="H1900" i="227"/>
  <c r="H1901" i="227"/>
  <c r="H1902" i="227"/>
  <c r="H1903" i="227"/>
  <c r="H1904" i="227"/>
  <c r="H1905" i="227"/>
  <c r="H1906" i="227"/>
  <c r="H1907" i="227"/>
  <c r="H1908" i="227"/>
  <c r="H1909" i="227"/>
  <c r="H1910" i="227"/>
  <c r="H1911" i="227"/>
  <c r="H1912" i="227"/>
  <c r="H1913" i="227"/>
  <c r="H1914" i="227"/>
  <c r="H1915" i="227"/>
  <c r="H1916" i="227"/>
  <c r="H1917" i="227"/>
  <c r="H1918" i="227"/>
  <c r="H1919" i="227"/>
  <c r="H1920" i="227"/>
  <c r="H1921" i="227"/>
  <c r="H1922" i="227"/>
  <c r="H1923" i="227"/>
  <c r="H1924" i="227"/>
  <c r="H1925" i="227"/>
  <c r="H1926" i="227"/>
  <c r="H1927" i="227"/>
  <c r="H1928" i="227"/>
  <c r="H1929" i="227"/>
  <c r="H1930" i="227"/>
  <c r="H1931" i="227"/>
  <c r="H1932" i="227"/>
  <c r="H1933" i="227"/>
  <c r="H1934" i="227"/>
  <c r="B63" i="224"/>
  <c r="B64" i="224"/>
  <c r="B65" i="224"/>
  <c r="B66" i="224"/>
  <c r="B67" i="224"/>
  <c r="B5" i="224"/>
  <c r="B6" i="224"/>
  <c r="B7" i="224"/>
  <c r="B8" i="224"/>
  <c r="B9" i="224"/>
  <c r="B10" i="224"/>
  <c r="B11" i="224"/>
  <c r="B12" i="224"/>
  <c r="B13" i="224"/>
  <c r="B14" i="224"/>
  <c r="B15" i="224"/>
  <c r="B16" i="224"/>
  <c r="B17" i="224"/>
  <c r="B18" i="224"/>
  <c r="B19" i="224"/>
  <c r="B20" i="224"/>
  <c r="B21" i="224"/>
  <c r="B22" i="224"/>
  <c r="B23" i="224"/>
  <c r="B24" i="224"/>
  <c r="B25" i="224"/>
  <c r="B26" i="224"/>
  <c r="B27" i="224"/>
  <c r="B28" i="224"/>
  <c r="B29" i="224"/>
  <c r="B30" i="224"/>
  <c r="B31" i="224"/>
  <c r="B34" i="224"/>
  <c r="B35" i="224"/>
  <c r="B36" i="224"/>
  <c r="B37" i="224"/>
  <c r="B38" i="224"/>
  <c r="B39" i="224"/>
  <c r="B40" i="224"/>
  <c r="B41" i="224"/>
  <c r="B42" i="224"/>
  <c r="B43" i="224"/>
  <c r="B44" i="224"/>
  <c r="B45" i="224"/>
  <c r="B46" i="224"/>
  <c r="B47" i="224"/>
  <c r="B48" i="224"/>
  <c r="B49" i="224"/>
  <c r="B50" i="224"/>
  <c r="B51" i="224"/>
  <c r="B54" i="224"/>
  <c r="B55" i="224"/>
  <c r="B56" i="224"/>
  <c r="B57" i="224"/>
  <c r="B58" i="224"/>
  <c r="B59" i="224"/>
  <c r="B60" i="224"/>
  <c r="B61" i="224"/>
  <c r="B62" i="224"/>
  <c r="C66" i="224"/>
  <c r="C20" i="224"/>
  <c r="F20" i="224"/>
  <c r="C21" i="224"/>
  <c r="F21" i="224"/>
  <c r="F47" i="224"/>
  <c r="F48" i="224"/>
  <c r="F49" i="224"/>
  <c r="F50" i="224"/>
  <c r="F51" i="224"/>
  <c r="F54" i="224"/>
  <c r="F55" i="224"/>
  <c r="F56" i="224"/>
  <c r="F57" i="224"/>
  <c r="F58" i="224"/>
  <c r="F59" i="224"/>
  <c r="F5" i="224"/>
  <c r="F6" i="224"/>
  <c r="F7" i="224"/>
  <c r="F8" i="224"/>
  <c r="F9" i="224"/>
  <c r="F10" i="224"/>
  <c r="F11" i="224"/>
  <c r="F12" i="224"/>
  <c r="F13" i="224"/>
  <c r="F14" i="224"/>
  <c r="F15" i="224"/>
  <c r="F16" i="224"/>
  <c r="F17" i="224"/>
  <c r="F18" i="224"/>
  <c r="F22" i="224"/>
  <c r="F23" i="224"/>
  <c r="F24" i="224"/>
  <c r="F25" i="224"/>
  <c r="F26" i="224"/>
  <c r="F27" i="224"/>
  <c r="F28" i="224"/>
  <c r="F29" i="224"/>
  <c r="F31" i="224"/>
  <c r="F34" i="224"/>
  <c r="F35" i="224"/>
  <c r="F36" i="224"/>
  <c r="F37" i="224"/>
  <c r="F38" i="224"/>
  <c r="F39" i="224"/>
  <c r="F40" i="224"/>
  <c r="F41" i="224"/>
  <c r="F43" i="224"/>
  <c r="F44" i="224"/>
  <c r="F45" i="224"/>
  <c r="F46" i="224"/>
  <c r="F61" i="224"/>
  <c r="F62" i="224"/>
  <c r="F63" i="224"/>
  <c r="F64" i="224"/>
  <c r="F65" i="224"/>
  <c r="F67" i="224"/>
  <c r="C17" i="224"/>
  <c r="C18" i="224"/>
  <c r="F60" i="224"/>
  <c r="C67" i="224"/>
  <c r="C65" i="224"/>
  <c r="C64" i="224"/>
  <c r="C63" i="224"/>
  <c r="C62" i="224"/>
  <c r="C61" i="224"/>
  <c r="C60" i="224"/>
  <c r="C59" i="224"/>
  <c r="C58" i="224"/>
  <c r="C57" i="224"/>
  <c r="C56" i="224"/>
  <c r="C55" i="224"/>
  <c r="C54" i="224"/>
  <c r="C51" i="224"/>
  <c r="C50" i="224"/>
  <c r="C49" i="224"/>
  <c r="C48" i="224"/>
  <c r="C47" i="224"/>
  <c r="C46" i="224"/>
  <c r="C45" i="224"/>
  <c r="C44" i="224"/>
  <c r="C43" i="224"/>
  <c r="C42" i="224"/>
  <c r="C41" i="224"/>
  <c r="C40" i="224"/>
  <c r="C39" i="224"/>
  <c r="C38" i="224"/>
  <c r="C37" i="224"/>
  <c r="C36" i="224"/>
  <c r="C35" i="224"/>
  <c r="C31" i="224"/>
  <c r="C30" i="224"/>
  <c r="C29" i="224"/>
  <c r="C28" i="224"/>
  <c r="C27" i="224"/>
  <c r="C23" i="224"/>
  <c r="C22" i="224"/>
  <c r="C16" i="224"/>
  <c r="C15" i="224"/>
  <c r="C14" i="224"/>
  <c r="C13" i="224"/>
  <c r="C12" i="224"/>
  <c r="C11" i="224"/>
  <c r="C10" i="224"/>
  <c r="C9" i="224"/>
  <c r="C8" i="224"/>
  <c r="C7" i="224"/>
  <c r="C6" i="224"/>
  <c r="C5" i="224"/>
  <c r="J5" i="227"/>
  <c r="K5" i="227"/>
  <c r="L77" i="227"/>
  <c r="L65" i="227"/>
  <c r="L48" i="227"/>
  <c r="L27" i="227"/>
  <c r="L18" i="227"/>
  <c r="L131" i="227"/>
  <c r="L86" i="227"/>
  <c r="G61" i="224"/>
  <c r="I144" i="225" s="1"/>
  <c r="F144" i="225" s="1"/>
  <c r="F146" i="225" s="1"/>
  <c r="G40" i="224"/>
  <c r="I95" i="225" s="1"/>
  <c r="G36" i="224"/>
  <c r="I85" i="225" s="1"/>
  <c r="G34" i="224"/>
  <c r="I83" i="225" s="1"/>
  <c r="I86" i="225" s="1"/>
  <c r="I81" i="225" s="1"/>
  <c r="G43" i="224"/>
  <c r="I101" i="225" s="1"/>
  <c r="I105" i="225" s="1"/>
  <c r="J105" i="225" s="1"/>
  <c r="G35" i="224"/>
  <c r="I84" i="225" s="1"/>
  <c r="G45" i="224"/>
  <c r="I103" i="225" s="1"/>
  <c r="G42" i="224"/>
  <c r="I97" i="225" s="1"/>
  <c r="G13" i="224"/>
  <c r="I43" i="225" s="1"/>
  <c r="G27" i="224"/>
  <c r="I66" i="225" s="1"/>
  <c r="I67" i="225"/>
  <c r="G46" i="224"/>
  <c r="I104" i="225"/>
  <c r="G44" i="224"/>
  <c r="I102" i="225"/>
  <c r="G10" i="224"/>
  <c r="I37" i="225" s="1"/>
  <c r="G14" i="224"/>
  <c r="I44" i="225" s="1"/>
  <c r="J44" i="225" s="1"/>
  <c r="G7" i="224"/>
  <c r="I34" i="225"/>
  <c r="H34" i="225" s="1"/>
  <c r="G60" i="224"/>
  <c r="I140" i="225"/>
  <c r="G23" i="224"/>
  <c r="I56" i="225"/>
  <c r="G9" i="224"/>
  <c r="I36" i="225"/>
  <c r="G12" i="224"/>
  <c r="I39" i="225"/>
  <c r="G41" i="224"/>
  <c r="I96" i="225"/>
  <c r="J96" i="225" s="1"/>
  <c r="G66" i="224"/>
  <c r="I157" i="225"/>
  <c r="I158" i="225" s="1"/>
  <c r="G8" i="224"/>
  <c r="I35" i="225"/>
  <c r="G22" i="224"/>
  <c r="I55" i="225"/>
  <c r="G11" i="224"/>
  <c r="I38" i="225"/>
  <c r="J38" i="225" s="1"/>
  <c r="G18" i="224"/>
  <c r="I48" i="225" s="1"/>
  <c r="G50" i="224"/>
  <c r="I116" i="225" s="1"/>
  <c r="I118" i="225"/>
  <c r="G28" i="224"/>
  <c r="I70" i="225" s="1"/>
  <c r="I74" i="225" s="1"/>
  <c r="G30" i="224"/>
  <c r="I72" i="225" s="1"/>
  <c r="G21" i="224"/>
  <c r="I54" i="225" s="1"/>
  <c r="G54" i="224"/>
  <c r="I127" i="225" s="1"/>
  <c r="G62" i="224"/>
  <c r="I145" i="225" s="1"/>
  <c r="G51" i="224"/>
  <c r="I117" i="225" s="1"/>
  <c r="G20" i="224"/>
  <c r="I53" i="225" s="1"/>
  <c r="I58" i="225" s="1"/>
  <c r="G16" i="224"/>
  <c r="I46" i="225" s="1"/>
  <c r="G56" i="224"/>
  <c r="I129" i="225" s="1"/>
  <c r="J129" i="225" s="1"/>
  <c r="G55" i="224"/>
  <c r="I128" i="225" s="1"/>
  <c r="J128" i="225" s="1"/>
  <c r="G63" i="224"/>
  <c r="I150" i="225"/>
  <c r="I153" i="225" s="1"/>
  <c r="G24" i="224"/>
  <c r="I57" i="225" s="1"/>
  <c r="G33" i="224"/>
  <c r="I78" i="225" s="1"/>
  <c r="J78" i="225" s="1"/>
  <c r="G52" i="224"/>
  <c r="I121" i="225" s="1"/>
  <c r="I123" i="225" s="1"/>
  <c r="G53" i="224"/>
  <c r="I122" i="225" s="1"/>
  <c r="F122" i="225" s="1"/>
  <c r="G15" i="224"/>
  <c r="I45" i="225" s="1"/>
  <c r="G26" i="224"/>
  <c r="I62" i="225" s="1"/>
  <c r="F62" i="225" s="1"/>
  <c r="G6" i="224"/>
  <c r="I33" i="225" s="1"/>
  <c r="G65" i="224"/>
  <c r="I152" i="225" s="1"/>
  <c r="G31" i="224"/>
  <c r="I73" i="225" s="1"/>
  <c r="G17" i="224"/>
  <c r="I47" i="225" s="1"/>
  <c r="J47" i="225" s="1"/>
  <c r="G25" i="224"/>
  <c r="I61" i="225" s="1"/>
  <c r="F61" i="225" s="1"/>
  <c r="F63" i="225" s="1"/>
  <c r="G49" i="224"/>
  <c r="I112" i="225" s="1"/>
  <c r="G38" i="224"/>
  <c r="I90" i="225" s="1"/>
  <c r="G19" i="224"/>
  <c r="I49" i="225" s="1"/>
  <c r="J49" i="225" s="1"/>
  <c r="G64" i="224"/>
  <c r="I151" i="225" s="1"/>
  <c r="G5" i="224"/>
  <c r="I32" i="225" s="1"/>
  <c r="I40" i="225" s="1"/>
  <c r="I30" i="225" s="1"/>
  <c r="I29" i="225" s="1"/>
  <c r="G29" i="224"/>
  <c r="I71" i="225" s="1"/>
  <c r="G32" i="224"/>
  <c r="I77" i="225" s="1"/>
  <c r="I79" i="225" s="1"/>
  <c r="G37" i="224"/>
  <c r="I89" i="225" s="1"/>
  <c r="G39" i="224"/>
  <c r="I91" i="225" s="1"/>
  <c r="G48" i="224"/>
  <c r="I111" i="225" s="1"/>
  <c r="G47" i="224"/>
  <c r="I110" i="225" s="1"/>
  <c r="I113" i="225" s="1"/>
  <c r="I108" i="225" s="1"/>
  <c r="I107" i="225" s="1"/>
  <c r="G57" i="224"/>
  <c r="I133" i="225" s="1"/>
  <c r="F133" i="225" s="1"/>
  <c r="G59" i="224"/>
  <c r="I135" i="225" s="1"/>
  <c r="G58" i="224"/>
  <c r="I134" i="225" s="1"/>
  <c r="E36" i="225"/>
  <c r="F36" i="225" s="1"/>
  <c r="E38" i="225"/>
  <c r="E78" i="225"/>
  <c r="G78" i="225" s="1"/>
  <c r="E101" i="225"/>
  <c r="G101" i="225" s="1"/>
  <c r="H101" i="225" s="1"/>
  <c r="H105" i="225" s="1"/>
  <c r="E128" i="225"/>
  <c r="E56" i="225"/>
  <c r="G56" i="225" s="1"/>
  <c r="F56" i="225"/>
  <c r="E35" i="225"/>
  <c r="G35" i="225" s="1"/>
  <c r="H35" i="225" s="1"/>
  <c r="E34" i="225"/>
  <c r="G34" i="225" s="1"/>
  <c r="E54" i="225"/>
  <c r="G54" i="225"/>
  <c r="H54" i="225" s="1"/>
  <c r="E66" i="225"/>
  <c r="G66" i="225" s="1"/>
  <c r="E72" i="225"/>
  <c r="G72" i="225" s="1"/>
  <c r="H72" i="225" s="1"/>
  <c r="E77" i="225"/>
  <c r="G77" i="225"/>
  <c r="E83" i="225"/>
  <c r="F83" i="225" s="1"/>
  <c r="F86" i="225" s="1"/>
  <c r="F81" i="225" s="1"/>
  <c r="E91" i="225"/>
  <c r="G91" i="225" s="1"/>
  <c r="E150" i="225"/>
  <c r="G150" i="225" s="1"/>
  <c r="H150" i="225" s="1"/>
  <c r="H153" i="225" s="1"/>
  <c r="H148" i="225" s="1"/>
  <c r="H8" i="225" s="1"/>
  <c r="E161" i="225"/>
  <c r="F161" i="225" s="1"/>
  <c r="F162" i="225" s="1"/>
  <c r="G161" i="225"/>
  <c r="E144" i="225"/>
  <c r="G144" i="225" s="1"/>
  <c r="E127" i="225"/>
  <c r="E70" i="225"/>
  <c r="G70" i="225"/>
  <c r="E55" i="225"/>
  <c r="F55" i="225"/>
  <c r="E43" i="225"/>
  <c r="G43" i="225" s="1"/>
  <c r="H43" i="225" s="1"/>
  <c r="H50" i="225" s="1"/>
  <c r="F43" i="225"/>
  <c r="F50" i="225" s="1"/>
  <c r="E45" i="225"/>
  <c r="F45" i="225" s="1"/>
  <c r="E151" i="225"/>
  <c r="F151" i="225" s="1"/>
  <c r="E140" i="225"/>
  <c r="G140" i="225"/>
  <c r="H140" i="225" s="1"/>
  <c r="H141" i="225" s="1"/>
  <c r="H138" i="225" s="1"/>
  <c r="H7" i="225" s="1"/>
  <c r="E85" i="225"/>
  <c r="E57" i="225"/>
  <c r="G57" i="225"/>
  <c r="H57" i="225" s="1"/>
  <c r="F57" i="225"/>
  <c r="E134" i="225"/>
  <c r="G134" i="225" s="1"/>
  <c r="H134" i="225" s="1"/>
  <c r="E129" i="225"/>
  <c r="G129" i="225" s="1"/>
  <c r="E110" i="225"/>
  <c r="E32" i="225"/>
  <c r="F32" i="225" s="1"/>
  <c r="F40" i="225" s="1"/>
  <c r="F30" i="225" s="1"/>
  <c r="F29" i="225" s="1"/>
  <c r="E62" i="225"/>
  <c r="E112" i="225"/>
  <c r="E111" i="225"/>
  <c r="F111" i="225" s="1"/>
  <c r="E104" i="225"/>
  <c r="G104" i="225" s="1"/>
  <c r="E102" i="225"/>
  <c r="E97" i="225"/>
  <c r="E96" i="225"/>
  <c r="G96" i="225" s="1"/>
  <c r="H96" i="225" s="1"/>
  <c r="E122" i="225"/>
  <c r="E157" i="225"/>
  <c r="F157" i="225" s="1"/>
  <c r="E49" i="225"/>
  <c r="E48" i="225"/>
  <c r="E47" i="225"/>
  <c r="E145" i="225"/>
  <c r="E135" i="225"/>
  <c r="F135" i="225" s="1"/>
  <c r="G135" i="225"/>
  <c r="H135" i="225" s="1"/>
  <c r="E37" i="225"/>
  <c r="E39" i="225"/>
  <c r="E90" i="225"/>
  <c r="G90" i="225" s="1"/>
  <c r="H90" i="225" s="1"/>
  <c r="E44" i="225"/>
  <c r="G44" i="225"/>
  <c r="E103" i="225"/>
  <c r="G103" i="225" s="1"/>
  <c r="E73" i="225"/>
  <c r="F73" i="225" s="1"/>
  <c r="E46" i="225"/>
  <c r="E33" i="225"/>
  <c r="G33" i="225" s="1"/>
  <c r="H33" i="225" s="1"/>
  <c r="E71" i="225"/>
  <c r="F71" i="225" s="1"/>
  <c r="E152" i="225"/>
  <c r="G152" i="225" s="1"/>
  <c r="H152" i="225" s="1"/>
  <c r="E61" i="225"/>
  <c r="E89" i="225"/>
  <c r="F89" i="225" s="1"/>
  <c r="F92" i="225" s="1"/>
  <c r="E116" i="225"/>
  <c r="E84" i="225"/>
  <c r="G84" i="225" s="1"/>
  <c r="H84" i="225" s="1"/>
  <c r="H56" i="225"/>
  <c r="E117" i="225"/>
  <c r="F117" i="225" s="1"/>
  <c r="E133" i="225"/>
  <c r="G133" i="225"/>
  <c r="H133" i="225" s="1"/>
  <c r="H136" i="225" s="1"/>
  <c r="E53" i="225"/>
  <c r="G53" i="225" s="1"/>
  <c r="H53" i="225" s="1"/>
  <c r="H58" i="225" s="1"/>
  <c r="E121" i="225"/>
  <c r="F121" i="225"/>
  <c r="F123" i="225" s="1"/>
  <c r="G121" i="225"/>
  <c r="H121" i="225" s="1"/>
  <c r="H123" i="225" s="1"/>
  <c r="E95" i="225"/>
  <c r="G67" i="224"/>
  <c r="I161" i="225" s="1"/>
  <c r="I162" i="225" s="1"/>
  <c r="S31" i="240"/>
  <c r="S28" i="241"/>
  <c r="I109" i="240"/>
  <c r="I42" i="241"/>
  <c r="I104" i="240"/>
  <c r="I146" i="240"/>
  <c r="I140" i="240"/>
  <c r="I84" i="240"/>
  <c r="I77" i="240"/>
  <c r="I59" i="240"/>
  <c r="I54" i="240"/>
  <c r="I52" i="240"/>
  <c r="I47" i="240"/>
  <c r="I40" i="240"/>
  <c r="I38" i="240"/>
  <c r="I145" i="240"/>
  <c r="I139" i="240"/>
  <c r="I95" i="240"/>
  <c r="I78" i="240"/>
  <c r="I76" i="240"/>
  <c r="I70" i="240"/>
  <c r="I68" i="240"/>
  <c r="I55" i="240"/>
  <c r="I48" i="240"/>
  <c r="I39" i="240"/>
  <c r="N151" i="240"/>
  <c r="O151" i="240" s="1"/>
  <c r="O152" i="240" s="1"/>
  <c r="O150" i="240" s="1"/>
  <c r="O149" i="240" s="1"/>
  <c r="O10" i="240" s="1"/>
  <c r="J151" i="240"/>
  <c r="L36" i="241"/>
  <c r="J42" i="241"/>
  <c r="P42" i="241" s="1"/>
  <c r="J36" i="241"/>
  <c r="K36" i="241"/>
  <c r="N42" i="241"/>
  <c r="L139" i="240"/>
  <c r="L42" i="241"/>
  <c r="J155" i="240"/>
  <c r="N139" i="240"/>
  <c r="L155" i="240"/>
  <c r="M155" i="240" s="1"/>
  <c r="M156" i="240" s="1"/>
  <c r="M154" i="240" s="1"/>
  <c r="N155" i="240"/>
  <c r="N36" i="241"/>
  <c r="J139" i="240"/>
  <c r="L151" i="240"/>
  <c r="P151" i="240" s="1"/>
  <c r="H15" i="223"/>
  <c r="I53" i="240"/>
  <c r="M42" i="241"/>
  <c r="M43" i="241" s="1"/>
  <c r="M40" i="241" s="1"/>
  <c r="G61" i="225"/>
  <c r="H61" i="225" s="1"/>
  <c r="H63" i="225" s="1"/>
  <c r="I69" i="240"/>
  <c r="G55" i="225"/>
  <c r="H55" i="225" s="1"/>
  <c r="I135" i="240"/>
  <c r="I110" i="240"/>
  <c r="I44" i="240"/>
  <c r="F70" i="225"/>
  <c r="F74" i="225" s="1"/>
  <c r="I90" i="240"/>
  <c r="I169" i="246"/>
  <c r="I157" i="246"/>
  <c r="I130" i="246"/>
  <c r="I128" i="240"/>
  <c r="I97" i="246"/>
  <c r="I89" i="246"/>
  <c r="I96" i="240"/>
  <c r="I82" i="246"/>
  <c r="I88" i="240"/>
  <c r="I75" i="246"/>
  <c r="I64" i="246"/>
  <c r="I55" i="246"/>
  <c r="I155" i="240"/>
  <c r="I140" i="246"/>
  <c r="I127" i="240"/>
  <c r="I126" i="240"/>
  <c r="I118" i="246"/>
  <c r="I113" i="246"/>
  <c r="I121" i="240"/>
  <c r="I120" i="240"/>
  <c r="I112" i="246"/>
  <c r="I115" i="240"/>
  <c r="I107" i="246"/>
  <c r="G89" i="225"/>
  <c r="H89" i="225" s="1"/>
  <c r="G97" i="225"/>
  <c r="H97" i="225" s="1"/>
  <c r="G127" i="225"/>
  <c r="H127" i="225" s="1"/>
  <c r="H130" i="225" s="1"/>
  <c r="H125" i="225" s="1"/>
  <c r="F103" i="225"/>
  <c r="G62" i="225"/>
  <c r="H91" i="225"/>
  <c r="G128" i="225"/>
  <c r="H128" i="225" s="1"/>
  <c r="I114" i="240"/>
  <c r="I106" i="246"/>
  <c r="M39" i="241"/>
  <c r="M7" i="241" s="1"/>
  <c r="F127" i="225"/>
  <c r="F130" i="225" s="1"/>
  <c r="F125" i="225" s="1"/>
  <c r="G111" i="225"/>
  <c r="H111" i="225" s="1"/>
  <c r="L35" i="227"/>
  <c r="G117" i="225"/>
  <c r="H117" i="225" s="1"/>
  <c r="G110" i="225"/>
  <c r="K151" i="240"/>
  <c r="I92" i="225"/>
  <c r="I50" i="225"/>
  <c r="I63" i="225"/>
  <c r="J63" i="225" s="1"/>
  <c r="K37" i="241"/>
  <c r="K34" i="241" s="1"/>
  <c r="K33" i="241" s="1"/>
  <c r="K6" i="241" s="1"/>
  <c r="K8" i="241" s="1"/>
  <c r="F136" i="225"/>
  <c r="I136" i="225"/>
  <c r="F54" i="225"/>
  <c r="F84" i="225"/>
  <c r="H66" i="225"/>
  <c r="H67" i="225" s="1"/>
  <c r="F66" i="225"/>
  <c r="F67" i="225" s="1"/>
  <c r="H92" i="225"/>
  <c r="F72" i="225"/>
  <c r="F97" i="225"/>
  <c r="F35" i="225"/>
  <c r="F91" i="225"/>
  <c r="G122" i="225"/>
  <c r="H122" i="225" s="1"/>
  <c r="F158" i="225"/>
  <c r="F155" i="225" s="1"/>
  <c r="F9" i="225" s="1"/>
  <c r="F34" i="225"/>
  <c r="I98" i="225"/>
  <c r="O139" i="240"/>
  <c r="O141" i="240" s="1"/>
  <c r="O138" i="240" s="1"/>
  <c r="P139" i="240"/>
  <c r="O42" i="241"/>
  <c r="O43" i="241" s="1"/>
  <c r="O40" i="241" s="1"/>
  <c r="O39" i="241" s="1"/>
  <c r="O7" i="241" s="1"/>
  <c r="I5" i="225"/>
  <c r="I10" i="225" s="1"/>
  <c r="I28" i="225"/>
  <c r="J158" i="225" s="1"/>
  <c r="I155" i="225"/>
  <c r="I9" i="225" s="1"/>
  <c r="J79" i="225"/>
  <c r="J108" i="225"/>
  <c r="J41" i="225"/>
  <c r="J120" i="225"/>
  <c r="J109" i="225"/>
  <c r="J114" i="225"/>
  <c r="J147" i="225"/>
  <c r="J32" i="225"/>
  <c r="J35" i="225"/>
  <c r="J116" i="225"/>
  <c r="J86" i="225"/>
  <c r="J142" i="225"/>
  <c r="J94" i="225"/>
  <c r="J36" i="225"/>
  <c r="J66" i="225"/>
  <c r="J83" i="225"/>
  <c r="J65" i="225"/>
  <c r="J160" i="225"/>
  <c r="J150" i="225"/>
  <c r="J104" i="225"/>
  <c r="J71" i="225"/>
  <c r="J152" i="225"/>
  <c r="J56" i="225"/>
  <c r="J88" i="225"/>
  <c r="J93" i="225"/>
  <c r="J156" i="225"/>
  <c r="J40" i="225"/>
  <c r="J43" i="225"/>
  <c r="J115" i="225"/>
  <c r="J53" i="225"/>
  <c r="J81" i="225"/>
  <c r="J69" i="225"/>
  <c r="J117" i="225"/>
  <c r="J60" i="225"/>
  <c r="J51" i="225"/>
  <c r="J95" i="225"/>
  <c r="J82" i="225"/>
  <c r="J110" i="225"/>
  <c r="J58" i="225"/>
  <c r="J154" i="225"/>
  <c r="J61" i="225"/>
  <c r="J157" i="225"/>
  <c r="J103" i="225"/>
  <c r="J73" i="225"/>
  <c r="J118" i="225"/>
  <c r="J39" i="225"/>
  <c r="J151" i="225"/>
  <c r="J126" i="225"/>
  <c r="J50" i="225"/>
  <c r="J161" i="225"/>
  <c r="J34" i="225"/>
  <c r="J97" i="225"/>
  <c r="J74" i="225"/>
  <c r="J112" i="225"/>
  <c r="K155" i="240"/>
  <c r="K156" i="240" s="1"/>
  <c r="K154" i="240" s="1"/>
  <c r="G145" i="225"/>
  <c r="H145" i="225"/>
  <c r="F145" i="225"/>
  <c r="G112" i="225"/>
  <c r="H112" i="225" s="1"/>
  <c r="F112" i="225"/>
  <c r="G151" i="225"/>
  <c r="H151" i="225" s="1"/>
  <c r="G85" i="225"/>
  <c r="H85" i="225" s="1"/>
  <c r="F85" i="225"/>
  <c r="G116" i="225"/>
  <c r="H116" i="225" s="1"/>
  <c r="H118" i="225" s="1"/>
  <c r="F116" i="225"/>
  <c r="F118" i="225" s="1"/>
  <c r="G37" i="225"/>
  <c r="H37" i="225" s="1"/>
  <c r="F37" i="225"/>
  <c r="G83" i="225"/>
  <c r="H83" i="225" s="1"/>
  <c r="H86" i="225" s="1"/>
  <c r="H81" i="225" s="1"/>
  <c r="F90" i="225"/>
  <c r="F150" i="225"/>
  <c r="F153" i="225" s="1"/>
  <c r="F148" i="225" s="1"/>
  <c r="F8" i="225" s="1"/>
  <c r="G45" i="225"/>
  <c r="H45" i="225"/>
  <c r="G36" i="225"/>
  <c r="H36" i="225" s="1"/>
  <c r="H60" i="223" l="1"/>
  <c r="J157" i="246" s="1"/>
  <c r="K157" i="246" s="1"/>
  <c r="K158" i="246" s="1"/>
  <c r="K156" i="246" s="1"/>
  <c r="H9" i="223"/>
  <c r="J39" i="240" s="1"/>
  <c r="K39" i="240" s="1"/>
  <c r="F28" i="225"/>
  <c r="F5" i="225"/>
  <c r="F10" i="225" s="1"/>
  <c r="I6" i="225"/>
  <c r="J107" i="225"/>
  <c r="J6" i="225" s="1"/>
  <c r="G48" i="225"/>
  <c r="H48" i="225" s="1"/>
  <c r="F48" i="225"/>
  <c r="L20" i="227"/>
  <c r="L7" i="227"/>
  <c r="L128" i="227"/>
  <c r="L16" i="227"/>
  <c r="L100" i="227"/>
  <c r="L12" i="227"/>
  <c r="L106" i="227"/>
  <c r="L61" i="227"/>
  <c r="L58" i="227"/>
  <c r="L31" i="227"/>
  <c r="L105" i="227"/>
  <c r="L71" i="227"/>
  <c r="L118" i="227"/>
  <c r="L25" i="227"/>
  <c r="L125" i="227"/>
  <c r="L88" i="227"/>
  <c r="L102" i="227"/>
  <c r="L107" i="227"/>
  <c r="L93" i="227"/>
  <c r="L68" i="227"/>
  <c r="L89" i="227"/>
  <c r="L37" i="227"/>
  <c r="L21" i="227"/>
  <c r="L91" i="227"/>
  <c r="L57" i="227"/>
  <c r="L136" i="227"/>
  <c r="L101" i="227"/>
  <c r="L36" i="227"/>
  <c r="L126" i="227"/>
  <c r="L85" i="227"/>
  <c r="L73" i="227"/>
  <c r="L112" i="227"/>
  <c r="L97" i="227"/>
  <c r="L117" i="227"/>
  <c r="L50" i="227"/>
  <c r="L122" i="227"/>
  <c r="L9" i="227"/>
  <c r="L14" i="227"/>
  <c r="L54" i="227"/>
  <c r="L121" i="227"/>
  <c r="L81" i="227"/>
  <c r="L49" i="227"/>
  <c r="L134" i="227"/>
  <c r="L51" i="227"/>
  <c r="L53" i="227"/>
  <c r="L42" i="227"/>
  <c r="L46" i="227"/>
  <c r="L34" i="227"/>
  <c r="L38" i="227"/>
  <c r="L129" i="227"/>
  <c r="L135" i="227"/>
  <c r="L108" i="227"/>
  <c r="L96" i="227"/>
  <c r="L70" i="227"/>
  <c r="L83" i="227"/>
  <c r="L133" i="227"/>
  <c r="L59" i="227"/>
  <c r="L104" i="227"/>
  <c r="L132" i="227"/>
  <c r="L40" i="227"/>
  <c r="L44" i="227"/>
  <c r="L15" i="227"/>
  <c r="L45" i="227"/>
  <c r="L19" i="227"/>
  <c r="L138" i="227"/>
  <c r="L98" i="227"/>
  <c r="L30" i="227"/>
  <c r="L66" i="227"/>
  <c r="L11" i="227"/>
  <c r="L137" i="227"/>
  <c r="L17" i="227"/>
  <c r="L39" i="227"/>
  <c r="L41" i="227"/>
  <c r="L52" i="227"/>
  <c r="L8" i="227"/>
  <c r="L74" i="227"/>
  <c r="J62" i="225"/>
  <c r="H110" i="225"/>
  <c r="H113" i="225" s="1"/>
  <c r="H108" i="225" s="1"/>
  <c r="H107" i="225" s="1"/>
  <c r="H6" i="225" s="1"/>
  <c r="L10" i="227"/>
  <c r="F77" i="225"/>
  <c r="F79" i="225" s="1"/>
  <c r="L99" i="227"/>
  <c r="H77" i="225"/>
  <c r="H79" i="225" s="1"/>
  <c r="I141" i="225"/>
  <c r="F140" i="225"/>
  <c r="F141" i="225" s="1"/>
  <c r="F138" i="225" s="1"/>
  <c r="F7" i="225" s="1"/>
  <c r="J140" i="225"/>
  <c r="L140" i="227"/>
  <c r="L90" i="227"/>
  <c r="L113" i="227"/>
  <c r="L94" i="227"/>
  <c r="L60" i="227"/>
  <c r="J37" i="225"/>
  <c r="J64" i="225"/>
  <c r="J143" i="225"/>
  <c r="J100" i="225"/>
  <c r="J85" i="225"/>
  <c r="J33" i="225"/>
  <c r="J90" i="225"/>
  <c r="J45" i="225"/>
  <c r="J121" i="225"/>
  <c r="J92" i="225"/>
  <c r="J31" i="225"/>
  <c r="J111" i="225"/>
  <c r="J106" i="225"/>
  <c r="J84" i="225"/>
  <c r="J67" i="225"/>
  <c r="J139" i="225"/>
  <c r="J144" i="225"/>
  <c r="L109" i="227"/>
  <c r="F110" i="225"/>
  <c r="F113" i="225" s="1"/>
  <c r="F108" i="225" s="1"/>
  <c r="F107" i="225" s="1"/>
  <c r="F6" i="225" s="1"/>
  <c r="L127" i="227"/>
  <c r="I146" i="225"/>
  <c r="J146" i="225" s="1"/>
  <c r="F39" i="225"/>
  <c r="G39" i="225"/>
  <c r="H39" i="225" s="1"/>
  <c r="F102" i="225"/>
  <c r="G102" i="225"/>
  <c r="H102" i="225" s="1"/>
  <c r="H129" i="225"/>
  <c r="I148" i="225"/>
  <c r="J153" i="225"/>
  <c r="J46" i="225"/>
  <c r="I130" i="225"/>
  <c r="J127" i="225"/>
  <c r="L116" i="227"/>
  <c r="L28" i="227"/>
  <c r="L124" i="227"/>
  <c r="L72" i="227"/>
  <c r="L123" i="227"/>
  <c r="L24" i="227"/>
  <c r="L32" i="227"/>
  <c r="L69" i="227"/>
  <c r="L84" i="227"/>
  <c r="L78" i="227"/>
  <c r="L139" i="227"/>
  <c r="L63" i="227"/>
  <c r="L26" i="227"/>
  <c r="L33" i="227"/>
  <c r="F96" i="225"/>
  <c r="H78" i="225"/>
  <c r="L76" i="227"/>
  <c r="L79" i="227"/>
  <c r="L55" i="227"/>
  <c r="L111" i="227"/>
  <c r="L29" i="227"/>
  <c r="K123" i="237"/>
  <c r="G73" i="225"/>
  <c r="H73" i="225" s="1"/>
  <c r="J77" i="225"/>
  <c r="J70" i="225"/>
  <c r="J101" i="225"/>
  <c r="J155" i="225"/>
  <c r="J9" i="225" s="1"/>
  <c r="J113" i="225"/>
  <c r="J162" i="225"/>
  <c r="J29" i="225"/>
  <c r="J5" i="225" s="1"/>
  <c r="J10" i="225" s="1"/>
  <c r="J28" i="225"/>
  <c r="J59" i="225"/>
  <c r="J57" i="225"/>
  <c r="J80" i="225"/>
  <c r="J42" i="225"/>
  <c r="J68" i="225"/>
  <c r="J87" i="225"/>
  <c r="J48" i="225"/>
  <c r="J52" i="225"/>
  <c r="J145" i="225"/>
  <c r="J122" i="225"/>
  <c r="J149" i="225"/>
  <c r="J76" i="225"/>
  <c r="J72" i="225"/>
  <c r="J30" i="225"/>
  <c r="J91" i="225"/>
  <c r="G32" i="225"/>
  <c r="H32" i="225" s="1"/>
  <c r="H40" i="225" s="1"/>
  <c r="H30" i="225" s="1"/>
  <c r="H29" i="225" s="1"/>
  <c r="F152" i="225"/>
  <c r="F53" i="225"/>
  <c r="F58" i="225" s="1"/>
  <c r="L43" i="227"/>
  <c r="P155" i="240"/>
  <c r="K42" i="241"/>
  <c r="H44" i="225"/>
  <c r="F128" i="225"/>
  <c r="J89" i="225"/>
  <c r="J123" i="225"/>
  <c r="J54" i="225"/>
  <c r="J55" i="225"/>
  <c r="J102" i="225"/>
  <c r="L103" i="227"/>
  <c r="L114" i="227"/>
  <c r="L64" i="227"/>
  <c r="L110" i="227"/>
  <c r="L115" i="227"/>
  <c r="L130" i="227"/>
  <c r="L62" i="227"/>
  <c r="L119" i="227"/>
  <c r="L13" i="227"/>
  <c r="L80" i="227"/>
  <c r="L82" i="227"/>
  <c r="H62" i="225"/>
  <c r="P36" i="241"/>
  <c r="F95" i="225"/>
  <c r="F98" i="225" s="1"/>
  <c r="G95" i="225"/>
  <c r="H95" i="225" s="1"/>
  <c r="H98" i="225" s="1"/>
  <c r="H103" i="225"/>
  <c r="F49" i="225"/>
  <c r="H144" i="225"/>
  <c r="H146" i="225" s="1"/>
  <c r="F38" i="225"/>
  <c r="G38" i="225"/>
  <c r="H38" i="225" s="1"/>
  <c r="M36" i="241"/>
  <c r="M37" i="241" s="1"/>
  <c r="M34" i="241" s="1"/>
  <c r="M33" i="241" s="1"/>
  <c r="M6" i="241" s="1"/>
  <c r="M8" i="241" s="1"/>
  <c r="O36" i="241"/>
  <c r="O37" i="241" s="1"/>
  <c r="O34" i="241" s="1"/>
  <c r="O33" i="241" s="1"/>
  <c r="O6" i="241" s="1"/>
  <c r="O8" i="241" s="1"/>
  <c r="O19" i="241" s="1"/>
  <c r="O23" i="241" s="1"/>
  <c r="O26" i="241" s="1"/>
  <c r="O155" i="240"/>
  <c r="O156" i="240" s="1"/>
  <c r="O154" i="240" s="1"/>
  <c r="M139" i="240"/>
  <c r="M141" i="240" s="1"/>
  <c r="M138" i="240" s="1"/>
  <c r="F46" i="225"/>
  <c r="F44" i="225"/>
  <c r="F47" i="225"/>
  <c r="H104" i="225"/>
  <c r="F134" i="225"/>
  <c r="H56" i="223"/>
  <c r="J145" i="240" s="1"/>
  <c r="K145" i="240" s="1"/>
  <c r="K147" i="240" s="1"/>
  <c r="K144" i="240" s="1"/>
  <c r="K143" i="240" s="1"/>
  <c r="K9" i="240" s="1"/>
  <c r="N11" i="240"/>
  <c r="K169" i="246"/>
  <c r="K170" i="246" s="1"/>
  <c r="K168" i="246" s="1"/>
  <c r="O154" i="246"/>
  <c r="O155" i="246" s="1"/>
  <c r="O153" i="246" s="1"/>
  <c r="H36" i="223"/>
  <c r="J86" i="237" s="1"/>
  <c r="H37" i="223"/>
  <c r="J87" i="246" s="1"/>
  <c r="K87" i="246" s="1"/>
  <c r="N140" i="240"/>
  <c r="O140" i="240" s="1"/>
  <c r="J52" i="240"/>
  <c r="K52" i="240" s="1"/>
  <c r="H38" i="223"/>
  <c r="J88" i="233" s="1"/>
  <c r="H8" i="223"/>
  <c r="J38" i="240" s="1"/>
  <c r="H54" i="223"/>
  <c r="J130" i="246" s="1"/>
  <c r="J140" i="240"/>
  <c r="K140" i="240" s="1"/>
  <c r="J136" i="246"/>
  <c r="K136" i="246" s="1"/>
  <c r="K137" i="246" s="1"/>
  <c r="K135" i="246" s="1"/>
  <c r="Q155" i="240"/>
  <c r="Q156" i="240" s="1"/>
  <c r="Q154" i="240" s="1"/>
  <c r="O18" i="241"/>
  <c r="Q18" i="241" s="1"/>
  <c r="O17" i="241"/>
  <c r="Q17" i="241" s="1"/>
  <c r="K19" i="241"/>
  <c r="J98" i="225"/>
  <c r="K152" i="240"/>
  <c r="K150" i="240" s="1"/>
  <c r="K149" i="240" s="1"/>
  <c r="K10" i="240" s="1"/>
  <c r="J43" i="246"/>
  <c r="J48" i="240"/>
  <c r="H161" i="225"/>
  <c r="H162" i="225" s="1"/>
  <c r="L5" i="227"/>
  <c r="F129" i="225"/>
  <c r="F101" i="225"/>
  <c r="F105" i="225" s="1"/>
  <c r="G157" i="225"/>
  <c r="H157" i="225" s="1"/>
  <c r="H158" i="225" s="1"/>
  <c r="H155" i="225" s="1"/>
  <c r="H9" i="225" s="1"/>
  <c r="G46" i="225"/>
  <c r="H46" i="225" s="1"/>
  <c r="G71" i="225"/>
  <c r="H71" i="225" s="1"/>
  <c r="G47" i="225"/>
  <c r="H47" i="225" s="1"/>
  <c r="G49" i="225"/>
  <c r="H49" i="225" s="1"/>
  <c r="K139" i="240"/>
  <c r="F33" i="225"/>
  <c r="F104" i="225"/>
  <c r="H70" i="225"/>
  <c r="H74" i="225" s="1"/>
  <c r="F78" i="225"/>
  <c r="L23" i="227"/>
  <c r="L75" i="227"/>
  <c r="L120" i="227"/>
  <c r="L92" i="227"/>
  <c r="L67" i="227"/>
  <c r="L22" i="227"/>
  <c r="L95" i="227"/>
  <c r="L47" i="227"/>
  <c r="L87" i="227"/>
  <c r="L56" i="227"/>
  <c r="M151" i="240"/>
  <c r="M152" i="240" s="1"/>
  <c r="M150" i="240" s="1"/>
  <c r="M149" i="240" s="1"/>
  <c r="M10" i="240" s="1"/>
  <c r="H57" i="223" l="1"/>
  <c r="L60" i="223"/>
  <c r="N157" i="246" s="1"/>
  <c r="O157" i="246" s="1"/>
  <c r="O158" i="246" s="1"/>
  <c r="O156" i="246" s="1"/>
  <c r="J34" i="246"/>
  <c r="K34" i="246" s="1"/>
  <c r="J87" i="237"/>
  <c r="H61" i="223"/>
  <c r="J161" i="246" s="1"/>
  <c r="K161" i="246" s="1"/>
  <c r="K162" i="246" s="1"/>
  <c r="K160" i="246" s="1"/>
  <c r="Q36" i="241"/>
  <c r="Q37" i="241" s="1"/>
  <c r="Q34" i="241" s="1"/>
  <c r="Q33" i="241" s="1"/>
  <c r="I8" i="225"/>
  <c r="J148" i="225"/>
  <c r="J8" i="225" s="1"/>
  <c r="J140" i="246"/>
  <c r="K140" i="246" s="1"/>
  <c r="K141" i="246" s="1"/>
  <c r="K139" i="246" s="1"/>
  <c r="H28" i="225"/>
  <c r="H5" i="225"/>
  <c r="H10" i="225" s="1"/>
  <c r="I125" i="225"/>
  <c r="J125" i="225" s="1"/>
  <c r="J130" i="225"/>
  <c r="Q6" i="241"/>
  <c r="M19" i="241"/>
  <c r="M23" i="241" s="1"/>
  <c r="M26" i="241" s="1"/>
  <c r="O15" i="241"/>
  <c r="Q15" i="241" s="1"/>
  <c r="O13" i="241"/>
  <c r="Q13" i="241" s="1"/>
  <c r="O14" i="241"/>
  <c r="Q14" i="241" s="1"/>
  <c r="O12" i="241"/>
  <c r="Q12" i="241" s="1"/>
  <c r="M10" i="241"/>
  <c r="Q8" i="241"/>
  <c r="K43" i="241"/>
  <c r="K40" i="241" s="1"/>
  <c r="K39" i="241" s="1"/>
  <c r="K7" i="241" s="1"/>
  <c r="Q7" i="241" s="1"/>
  <c r="Q42" i="241"/>
  <c r="Q43" i="241" s="1"/>
  <c r="Q40" i="241" s="1"/>
  <c r="Q39" i="241" s="1"/>
  <c r="J141" i="225"/>
  <c r="I138" i="225"/>
  <c r="J86" i="233"/>
  <c r="L54" i="223"/>
  <c r="N130" i="246" s="1"/>
  <c r="O130" i="246" s="1"/>
  <c r="O132" i="246" s="1"/>
  <c r="O129" i="246" s="1"/>
  <c r="H39" i="223"/>
  <c r="J97" i="240" s="1"/>
  <c r="K97" i="240" s="1"/>
  <c r="J86" i="246"/>
  <c r="K86" i="246" s="1"/>
  <c r="J33" i="246"/>
  <c r="K33" i="246" s="1"/>
  <c r="J87" i="233"/>
  <c r="J94" i="240"/>
  <c r="K94" i="240" s="1"/>
  <c r="L53" i="223"/>
  <c r="N126" i="246" s="1"/>
  <c r="O126" i="246" s="1"/>
  <c r="O127" i="246" s="1"/>
  <c r="O125" i="246" s="1"/>
  <c r="J95" i="240"/>
  <c r="K95" i="240" s="1"/>
  <c r="K130" i="246"/>
  <c r="K132" i="246" s="1"/>
  <c r="K129" i="246" s="1"/>
  <c r="J88" i="246"/>
  <c r="K88" i="246" s="1"/>
  <c r="J96" i="240"/>
  <c r="K96" i="240" s="1"/>
  <c r="J88" i="237"/>
  <c r="K48" i="240"/>
  <c r="Q151" i="240"/>
  <c r="Q152" i="240" s="1"/>
  <c r="Q150" i="240" s="1"/>
  <c r="Q149" i="240" s="1"/>
  <c r="K23" i="241"/>
  <c r="R19" i="241"/>
  <c r="Q139" i="240"/>
  <c r="Q141" i="240" s="1"/>
  <c r="Q138" i="240" s="1"/>
  <c r="K141" i="240"/>
  <c r="K138" i="240" s="1"/>
  <c r="K38" i="240"/>
  <c r="K43" i="246"/>
  <c r="Q10" i="240"/>
  <c r="S10" i="240" s="1"/>
  <c r="H10" i="223" l="1"/>
  <c r="H64" i="223"/>
  <c r="J173" i="246" s="1"/>
  <c r="K173" i="246" s="1"/>
  <c r="K175" i="246" s="1"/>
  <c r="K172" i="246" s="1"/>
  <c r="J146" i="240"/>
  <c r="K146" i="240" s="1"/>
  <c r="J144" i="246"/>
  <c r="K144" i="246" s="1"/>
  <c r="K145" i="246" s="1"/>
  <c r="K143" i="246" s="1"/>
  <c r="K134" i="246" s="1"/>
  <c r="K9" i="246" s="1"/>
  <c r="J89" i="237"/>
  <c r="Q19" i="241"/>
  <c r="I7" i="225"/>
  <c r="J138" i="225"/>
  <c r="J7" i="225" s="1"/>
  <c r="Q10" i="241"/>
  <c r="O16" i="241"/>
  <c r="Q16" i="241" s="1"/>
  <c r="O11" i="241"/>
  <c r="Q11" i="241" s="1"/>
  <c r="L35" i="223"/>
  <c r="N90" i="240" s="1"/>
  <c r="O90" i="240" s="1"/>
  <c r="O124" i="246"/>
  <c r="O8" i="246" s="1"/>
  <c r="J53" i="223"/>
  <c r="L126" i="246" s="1"/>
  <c r="M126" i="246" s="1"/>
  <c r="M127" i="246" s="1"/>
  <c r="M125" i="246" s="1"/>
  <c r="J34" i="223"/>
  <c r="L82" i="246" s="1"/>
  <c r="M82" i="246" s="1"/>
  <c r="J89" i="246"/>
  <c r="K89" i="246" s="1"/>
  <c r="K90" i="246" s="1"/>
  <c r="J89" i="233"/>
  <c r="J33" i="223"/>
  <c r="N135" i="240"/>
  <c r="O135" i="240" s="1"/>
  <c r="O136" i="240" s="1"/>
  <c r="O134" i="240" s="1"/>
  <c r="O133" i="240" s="1"/>
  <c r="O8" i="240" s="1"/>
  <c r="K26" i="241"/>
  <c r="Q26" i="241" s="1"/>
  <c r="Q23" i="241"/>
  <c r="H59" i="223"/>
  <c r="J154" i="246" s="1"/>
  <c r="R23" i="241"/>
  <c r="O21" i="241"/>
  <c r="Q21" i="241" s="1"/>
  <c r="O22" i="241"/>
  <c r="Q22" i="241" s="1"/>
  <c r="K98" i="240"/>
  <c r="J35" i="246" l="1"/>
  <c r="K35" i="246" s="1"/>
  <c r="J40" i="240"/>
  <c r="K40" i="240" s="1"/>
  <c r="J21" i="223"/>
  <c r="L55" i="246" s="1"/>
  <c r="M55" i="246" s="1"/>
  <c r="L135" i="240"/>
  <c r="M135" i="240" s="1"/>
  <c r="M136" i="240" s="1"/>
  <c r="M134" i="240" s="1"/>
  <c r="M133" i="240" s="1"/>
  <c r="M8" i="240" s="1"/>
  <c r="L89" i="240"/>
  <c r="M89" i="240" s="1"/>
  <c r="L34" i="223"/>
  <c r="L33" i="223"/>
  <c r="L88" i="240"/>
  <c r="M88" i="240" s="1"/>
  <c r="L81" i="246"/>
  <c r="M81" i="246" s="1"/>
  <c r="M83" i="246" s="1"/>
  <c r="Q29" i="241"/>
  <c r="K154" i="246"/>
  <c r="R26" i="241"/>
  <c r="R28" i="241" s="1"/>
  <c r="O25" i="241"/>
  <c r="Q25" i="241" s="1"/>
  <c r="K11" i="247" l="1"/>
  <c r="J24" i="223"/>
  <c r="L60" i="240"/>
  <c r="M60" i="240" s="1"/>
  <c r="J35" i="223"/>
  <c r="L90" i="240" s="1"/>
  <c r="L22" i="223"/>
  <c r="N64" i="240" s="1"/>
  <c r="O64" i="240" s="1"/>
  <c r="O65" i="240" s="1"/>
  <c r="J30" i="223"/>
  <c r="J32" i="223"/>
  <c r="N82" i="246"/>
  <c r="O82" i="246" s="1"/>
  <c r="N89" i="240"/>
  <c r="O89" i="240" s="1"/>
  <c r="L20" i="223"/>
  <c r="N54" i="246" s="1"/>
  <c r="O54" i="246" s="1"/>
  <c r="J58" i="223"/>
  <c r="L150" i="246" s="1"/>
  <c r="M150" i="246" s="1"/>
  <c r="M151" i="246" s="1"/>
  <c r="M149" i="246" s="1"/>
  <c r="N81" i="246"/>
  <c r="O81" i="246" s="1"/>
  <c r="N88" i="240"/>
  <c r="O88" i="240" s="1"/>
  <c r="L36" i="223"/>
  <c r="L37" i="223"/>
  <c r="J22" i="223"/>
  <c r="L50" i="223"/>
  <c r="N126" i="240" s="1"/>
  <c r="O126" i="240" s="1"/>
  <c r="L31" i="223"/>
  <c r="N76" i="246" s="1"/>
  <c r="O76" i="246" s="1"/>
  <c r="L39" i="223"/>
  <c r="N97" i="240" s="1"/>
  <c r="O97" i="240" s="1"/>
  <c r="L38" i="223"/>
  <c r="N96" i="240" s="1"/>
  <c r="O96" i="240" s="1"/>
  <c r="J31" i="223"/>
  <c r="L21" i="223"/>
  <c r="N55" i="246" s="1"/>
  <c r="O55" i="246" s="1"/>
  <c r="R29" i="241"/>
  <c r="J39" i="223"/>
  <c r="J50" i="223"/>
  <c r="K155" i="246"/>
  <c r="K153" i="246" s="1"/>
  <c r="J49" i="223"/>
  <c r="J38" i="223"/>
  <c r="J12" i="223" l="1"/>
  <c r="J54" i="223"/>
  <c r="J7" i="223"/>
  <c r="L32" i="246" s="1"/>
  <c r="M32" i="246" s="1"/>
  <c r="L15" i="223"/>
  <c r="J26" i="223"/>
  <c r="L71" i="240" s="1"/>
  <c r="M71" i="240" s="1"/>
  <c r="J29" i="223"/>
  <c r="L71" i="246" s="1"/>
  <c r="M71" i="246" s="1"/>
  <c r="J52" i="223"/>
  <c r="L120" i="246" s="1"/>
  <c r="M120" i="246" s="1"/>
  <c r="O91" i="240"/>
  <c r="O83" i="246"/>
  <c r="J20" i="223"/>
  <c r="J11" i="223"/>
  <c r="L44" i="240" s="1"/>
  <c r="M44" i="240" s="1"/>
  <c r="N58" i="223"/>
  <c r="N58" i="246"/>
  <c r="O58" i="246" s="1"/>
  <c r="O59" i="246" s="1"/>
  <c r="L77" i="246"/>
  <c r="M77" i="246" s="1"/>
  <c r="L84" i="240"/>
  <c r="M84" i="240" s="1"/>
  <c r="L32" i="223"/>
  <c r="L30" i="223"/>
  <c r="L75" i="246"/>
  <c r="M75" i="246" s="1"/>
  <c r="L82" i="240"/>
  <c r="M82" i="240" s="1"/>
  <c r="L62" i="246"/>
  <c r="M62" i="246" s="1"/>
  <c r="L69" i="240"/>
  <c r="M69" i="240" s="1"/>
  <c r="L115" i="240"/>
  <c r="M115" i="240" s="1"/>
  <c r="L62" i="223"/>
  <c r="N165" i="246" s="1"/>
  <c r="O165" i="246" s="1"/>
  <c r="O166" i="246" s="1"/>
  <c r="O164" i="246" s="1"/>
  <c r="H53" i="223"/>
  <c r="N60" i="240"/>
  <c r="O60" i="240" s="1"/>
  <c r="N89" i="246"/>
  <c r="O89" i="246" s="1"/>
  <c r="J25" i="223"/>
  <c r="J48" i="223"/>
  <c r="L121" i="240" s="1"/>
  <c r="M121" i="240" s="1"/>
  <c r="L51" i="223"/>
  <c r="N119" i="246" s="1"/>
  <c r="O119" i="246" s="1"/>
  <c r="N118" i="246"/>
  <c r="O118" i="246" s="1"/>
  <c r="N88" i="246"/>
  <c r="O88" i="246" s="1"/>
  <c r="N83" i="240"/>
  <c r="O83" i="240" s="1"/>
  <c r="N59" i="240"/>
  <c r="O59" i="240" s="1"/>
  <c r="L64" i="240"/>
  <c r="M64" i="240" s="1"/>
  <c r="M65" i="240" s="1"/>
  <c r="L58" i="223"/>
  <c r="N150" i="246" s="1"/>
  <c r="O150" i="246" s="1"/>
  <c r="O151" i="246" s="1"/>
  <c r="O149" i="246" s="1"/>
  <c r="L58" i="246"/>
  <c r="M58" i="246" s="1"/>
  <c r="M59" i="246" s="1"/>
  <c r="N95" i="240"/>
  <c r="O95" i="240" s="1"/>
  <c r="N87" i="246"/>
  <c r="O87" i="246" s="1"/>
  <c r="N86" i="246"/>
  <c r="O86" i="246" s="1"/>
  <c r="N94" i="240"/>
  <c r="O94" i="240" s="1"/>
  <c r="J37" i="223"/>
  <c r="L83" i="240"/>
  <c r="M83" i="240" s="1"/>
  <c r="L76" i="246"/>
  <c r="M76" i="246" s="1"/>
  <c r="O56" i="246"/>
  <c r="L96" i="240"/>
  <c r="L88" i="246"/>
  <c r="N38" i="223"/>
  <c r="L122" i="240"/>
  <c r="M122" i="240" s="1"/>
  <c r="L114" i="246"/>
  <c r="M114" i="246" s="1"/>
  <c r="M90" i="240"/>
  <c r="L118" i="246"/>
  <c r="M118" i="246" s="1"/>
  <c r="L126" i="240"/>
  <c r="M126" i="240" s="1"/>
  <c r="L47" i="223"/>
  <c r="L89" i="246"/>
  <c r="L97" i="240"/>
  <c r="N39" i="223"/>
  <c r="J51" i="223"/>
  <c r="L49" i="223"/>
  <c r="L48" i="223"/>
  <c r="J42" i="223" l="1"/>
  <c r="L97" i="246" s="1"/>
  <c r="M97" i="246" s="1"/>
  <c r="I11" i="247"/>
  <c r="M11" i="247" s="1"/>
  <c r="J47" i="223"/>
  <c r="L112" i="246" s="1"/>
  <c r="M112" i="246" s="1"/>
  <c r="L130" i="246"/>
  <c r="N54" i="223"/>
  <c r="L37" i="240"/>
  <c r="M37" i="240" s="1"/>
  <c r="L78" i="240"/>
  <c r="M78" i="240" s="1"/>
  <c r="L52" i="223"/>
  <c r="N128" i="240" s="1"/>
  <c r="O128" i="240" s="1"/>
  <c r="L128" i="240"/>
  <c r="M128" i="240" s="1"/>
  <c r="J40" i="223"/>
  <c r="L27" i="223"/>
  <c r="N76" i="240" s="1"/>
  <c r="O76" i="240" s="1"/>
  <c r="L64" i="246"/>
  <c r="M64" i="246" s="1"/>
  <c r="L29" i="223"/>
  <c r="N71" i="246" s="1"/>
  <c r="O71" i="246" s="1"/>
  <c r="L28" i="223"/>
  <c r="N70" i="246" s="1"/>
  <c r="O70" i="246" s="1"/>
  <c r="L39" i="246"/>
  <c r="M39" i="246" s="1"/>
  <c r="L64" i="223"/>
  <c r="N173" i="246" s="1"/>
  <c r="O173" i="246" s="1"/>
  <c r="O175" i="246" s="1"/>
  <c r="O172" i="246" s="1"/>
  <c r="J23" i="223"/>
  <c r="J6" i="223"/>
  <c r="L6" i="223"/>
  <c r="O61" i="240"/>
  <c r="M78" i="246"/>
  <c r="N77" i="246"/>
  <c r="O77" i="246" s="1"/>
  <c r="N84" i="240"/>
  <c r="O84" i="240" s="1"/>
  <c r="N75" i="246"/>
  <c r="O75" i="246" s="1"/>
  <c r="N82" i="240"/>
  <c r="O82" i="240" s="1"/>
  <c r="M85" i="240"/>
  <c r="J135" i="240"/>
  <c r="J126" i="246"/>
  <c r="N53" i="223"/>
  <c r="L59" i="240"/>
  <c r="M59" i="240" s="1"/>
  <c r="M61" i="240" s="1"/>
  <c r="L54" i="246"/>
  <c r="M54" i="246" s="1"/>
  <c r="M56" i="246" s="1"/>
  <c r="L113" i="246"/>
  <c r="M113" i="246" s="1"/>
  <c r="L63" i="223"/>
  <c r="N169" i="246" s="1"/>
  <c r="O169" i="246" s="1"/>
  <c r="O170" i="246" s="1"/>
  <c r="O168" i="246" s="1"/>
  <c r="L70" i="240"/>
  <c r="M70" i="240" s="1"/>
  <c r="L63" i="246"/>
  <c r="M63" i="246" s="1"/>
  <c r="L40" i="246"/>
  <c r="M40" i="246" s="1"/>
  <c r="L45" i="240"/>
  <c r="M45" i="240" s="1"/>
  <c r="H58" i="223"/>
  <c r="J150" i="246" s="1"/>
  <c r="K150" i="246" s="1"/>
  <c r="Q150" i="246" s="1"/>
  <c r="Q151" i="246" s="1"/>
  <c r="Q149" i="246" s="1"/>
  <c r="N127" i="240"/>
  <c r="O127" i="240" s="1"/>
  <c r="L16" i="223"/>
  <c r="J56" i="223"/>
  <c r="O90" i="246"/>
  <c r="O98" i="240"/>
  <c r="L87" i="246"/>
  <c r="N37" i="223"/>
  <c r="L95" i="240"/>
  <c r="J15" i="223"/>
  <c r="J36" i="223"/>
  <c r="N43" i="246"/>
  <c r="O43" i="246" s="1"/>
  <c r="N48" i="240"/>
  <c r="O48" i="240" s="1"/>
  <c r="J28" i="223"/>
  <c r="H6" i="223"/>
  <c r="J62" i="223"/>
  <c r="L165" i="246" s="1"/>
  <c r="H22" i="223"/>
  <c r="N114" i="246"/>
  <c r="O114" i="246" s="1"/>
  <c r="N122" i="240"/>
  <c r="O122" i="240" s="1"/>
  <c r="M89" i="246"/>
  <c r="Q89" i="246" s="1"/>
  <c r="P89" i="246"/>
  <c r="N112" i="246"/>
  <c r="O112" i="246" s="1"/>
  <c r="N120" i="240"/>
  <c r="O120" i="240" s="1"/>
  <c r="M91" i="240"/>
  <c r="M96" i="240"/>
  <c r="Q96" i="240" s="1"/>
  <c r="P96" i="240"/>
  <c r="N65" i="223"/>
  <c r="J65" i="223"/>
  <c r="L174" i="246" s="1"/>
  <c r="N113" i="246"/>
  <c r="O113" i="246" s="1"/>
  <c r="N121" i="240"/>
  <c r="O121" i="240" s="1"/>
  <c r="L119" i="246"/>
  <c r="M119" i="246" s="1"/>
  <c r="M121" i="246" s="1"/>
  <c r="L127" i="240"/>
  <c r="M127" i="240" s="1"/>
  <c r="M97" i="240"/>
  <c r="Q97" i="240" s="1"/>
  <c r="P97" i="240"/>
  <c r="M88" i="246"/>
  <c r="Q88" i="246" s="1"/>
  <c r="P88" i="246"/>
  <c r="J46" i="223" l="1"/>
  <c r="L107" i="246" s="1"/>
  <c r="M107" i="246" s="1"/>
  <c r="H17" i="223"/>
  <c r="J48" i="246" s="1"/>
  <c r="K48" i="246" s="1"/>
  <c r="H18" i="223"/>
  <c r="J18" i="223"/>
  <c r="L105" i="240"/>
  <c r="M105" i="240" s="1"/>
  <c r="N120" i="246"/>
  <c r="O120" i="246" s="1"/>
  <c r="O121" i="246" s="1"/>
  <c r="L120" i="240"/>
  <c r="M120" i="240" s="1"/>
  <c r="M123" i="240" s="1"/>
  <c r="M130" i="246"/>
  <c r="P130" i="246"/>
  <c r="L56" i="223"/>
  <c r="N56" i="223" s="1"/>
  <c r="J57" i="223"/>
  <c r="J27" i="223"/>
  <c r="L76" i="240" s="1"/>
  <c r="M76" i="240" s="1"/>
  <c r="M129" i="240"/>
  <c r="L7" i="223"/>
  <c r="N78" i="240"/>
  <c r="O78" i="240" s="1"/>
  <c r="J44" i="223"/>
  <c r="H7" i="223"/>
  <c r="J37" i="240" s="1"/>
  <c r="L61" i="223"/>
  <c r="N161" i="246" s="1"/>
  <c r="O161" i="246" s="1"/>
  <c r="O162" i="246" s="1"/>
  <c r="O160" i="246" s="1"/>
  <c r="O148" i="246" s="1"/>
  <c r="O10" i="246" s="1"/>
  <c r="L68" i="240"/>
  <c r="M68" i="240" s="1"/>
  <c r="M72" i="240" s="1"/>
  <c r="L114" i="240"/>
  <c r="M114" i="240" s="1"/>
  <c r="M116" i="240" s="1"/>
  <c r="L61" i="246"/>
  <c r="M61" i="246" s="1"/>
  <c r="M65" i="246" s="1"/>
  <c r="N36" i="240"/>
  <c r="O36" i="240" s="1"/>
  <c r="N31" i="246"/>
  <c r="O31" i="246" s="1"/>
  <c r="L31" i="246"/>
  <c r="M31" i="246" s="1"/>
  <c r="L36" i="240"/>
  <c r="M36" i="240" s="1"/>
  <c r="O85" i="240"/>
  <c r="O78" i="246"/>
  <c r="L95" i="246"/>
  <c r="M95" i="246" s="1"/>
  <c r="L103" i="240"/>
  <c r="M103" i="240" s="1"/>
  <c r="K126" i="246"/>
  <c r="P126" i="246"/>
  <c r="P135" i="240"/>
  <c r="K135" i="240"/>
  <c r="M115" i="246"/>
  <c r="M110" i="246" s="1"/>
  <c r="K151" i="246"/>
  <c r="K149" i="246" s="1"/>
  <c r="K148" i="246" s="1"/>
  <c r="K10" i="246" s="1"/>
  <c r="O129" i="240"/>
  <c r="P150" i="246"/>
  <c r="N52" i="240"/>
  <c r="O52" i="240" s="1"/>
  <c r="N47" i="246"/>
  <c r="O47" i="246" s="1"/>
  <c r="J17" i="223"/>
  <c r="J16" i="223"/>
  <c r="N77" i="240"/>
  <c r="O77" i="240" s="1"/>
  <c r="N69" i="246"/>
  <c r="O69" i="246" s="1"/>
  <c r="O72" i="246" s="1"/>
  <c r="L86" i="246"/>
  <c r="L94" i="240"/>
  <c r="N36" i="223"/>
  <c r="L43" i="246"/>
  <c r="N15" i="223"/>
  <c r="L48" i="240"/>
  <c r="M95" i="240"/>
  <c r="Q95" i="240" s="1"/>
  <c r="P95" i="240"/>
  <c r="P87" i="246"/>
  <c r="M87" i="246"/>
  <c r="Q87" i="246" s="1"/>
  <c r="L77" i="240"/>
  <c r="M77" i="240" s="1"/>
  <c r="L70" i="246"/>
  <c r="M70" i="246" s="1"/>
  <c r="J55" i="223"/>
  <c r="H29" i="223"/>
  <c r="H47" i="223"/>
  <c r="P174" i="246"/>
  <c r="M174" i="246"/>
  <c r="Q174" i="246" s="1"/>
  <c r="O115" i="246"/>
  <c r="O110" i="246" s="1"/>
  <c r="J59" i="223"/>
  <c r="L154" i="246" s="1"/>
  <c r="N59" i="223"/>
  <c r="H49" i="223"/>
  <c r="H27" i="223"/>
  <c r="H28" i="223"/>
  <c r="N6" i="223"/>
  <c r="J31" i="246"/>
  <c r="J36" i="240"/>
  <c r="J61" i="223"/>
  <c r="L161" i="246" s="1"/>
  <c r="L145" i="240"/>
  <c r="L140" i="246"/>
  <c r="H48" i="223"/>
  <c r="O123" i="240"/>
  <c r="N22" i="223"/>
  <c r="J58" i="246"/>
  <c r="J64" i="240"/>
  <c r="J60" i="223"/>
  <c r="L157" i="246" s="1"/>
  <c r="N60" i="223"/>
  <c r="M165" i="246"/>
  <c r="P165" i="246"/>
  <c r="J53" i="240" l="1"/>
  <c r="K53" i="240" s="1"/>
  <c r="H43" i="223"/>
  <c r="J13" i="223"/>
  <c r="J54" i="240"/>
  <c r="K54" i="240" s="1"/>
  <c r="J49" i="246"/>
  <c r="K49" i="246" s="1"/>
  <c r="J19" i="223"/>
  <c r="L50" i="246" s="1"/>
  <c r="H44" i="223"/>
  <c r="M118" i="240"/>
  <c r="J45" i="223"/>
  <c r="L106" i="246" s="1"/>
  <c r="M106" i="246" s="1"/>
  <c r="M108" i="246" s="1"/>
  <c r="L69" i="246"/>
  <c r="M69" i="246" s="1"/>
  <c r="M72" i="246" s="1"/>
  <c r="H42" i="223"/>
  <c r="J97" i="233" s="1"/>
  <c r="L9" i="223"/>
  <c r="N34" i="246" s="1"/>
  <c r="O34" i="246" s="1"/>
  <c r="L146" i="240"/>
  <c r="L144" i="246"/>
  <c r="J63" i="223"/>
  <c r="L169" i="246" s="1"/>
  <c r="J64" i="223"/>
  <c r="L173" i="246" s="1"/>
  <c r="L10" i="223"/>
  <c r="N40" i="240" s="1"/>
  <c r="O40" i="240" s="1"/>
  <c r="N145" i="240"/>
  <c r="O145" i="240" s="1"/>
  <c r="O147" i="240" s="1"/>
  <c r="O144" i="240" s="1"/>
  <c r="O143" i="240" s="1"/>
  <c r="O9" i="240" s="1"/>
  <c r="N140" i="246"/>
  <c r="O140" i="246" s="1"/>
  <c r="O141" i="246" s="1"/>
  <c r="O139" i="246" s="1"/>
  <c r="M132" i="246"/>
  <c r="M129" i="246" s="1"/>
  <c r="M124" i="246" s="1"/>
  <c r="M8" i="246" s="1"/>
  <c r="Q130" i="246"/>
  <c r="Q132" i="246" s="1"/>
  <c r="Q129" i="246" s="1"/>
  <c r="O79" i="240"/>
  <c r="O74" i="240" s="1"/>
  <c r="H40" i="223"/>
  <c r="J95" i="237" s="1"/>
  <c r="N32" i="246"/>
  <c r="O32" i="246" s="1"/>
  <c r="N37" i="240"/>
  <c r="O37" i="240" s="1"/>
  <c r="J41" i="223"/>
  <c r="J32" i="246"/>
  <c r="N7" i="223"/>
  <c r="J43" i="223"/>
  <c r="L110" i="240"/>
  <c r="M110" i="240" s="1"/>
  <c r="L102" i="246"/>
  <c r="M102" i="246" s="1"/>
  <c r="M79" i="240"/>
  <c r="O67" i="246"/>
  <c r="Q135" i="240"/>
  <c r="Q136" i="240" s="1"/>
  <c r="Q134" i="240" s="1"/>
  <c r="Q133" i="240" s="1"/>
  <c r="K136" i="240"/>
  <c r="K134" i="240" s="1"/>
  <c r="K133" i="240" s="1"/>
  <c r="K8" i="240" s="1"/>
  <c r="Q8" i="240" s="1"/>
  <c r="S8" i="240" s="1"/>
  <c r="Q126" i="246"/>
  <c r="Q127" i="246" s="1"/>
  <c r="Q125" i="246" s="1"/>
  <c r="K127" i="246"/>
  <c r="K125" i="246" s="1"/>
  <c r="K124" i="246" s="1"/>
  <c r="K8" i="246" s="1"/>
  <c r="O118" i="240"/>
  <c r="L47" i="246"/>
  <c r="L52" i="240"/>
  <c r="N16" i="223"/>
  <c r="L48" i="246"/>
  <c r="L53" i="240"/>
  <c r="H31" i="223"/>
  <c r="H30" i="223"/>
  <c r="H32" i="223"/>
  <c r="P48" i="240"/>
  <c r="M48" i="240"/>
  <c r="M43" i="246"/>
  <c r="P43" i="246"/>
  <c r="M94" i="240"/>
  <c r="P94" i="240"/>
  <c r="L49" i="246"/>
  <c r="L54" i="240"/>
  <c r="J10" i="223"/>
  <c r="M86" i="246"/>
  <c r="P86" i="246"/>
  <c r="J8" i="223"/>
  <c r="J9" i="223"/>
  <c r="L8" i="223"/>
  <c r="M166" i="246"/>
  <c r="M164" i="246" s="1"/>
  <c r="Q165" i="246"/>
  <c r="Q166" i="246" s="1"/>
  <c r="Q164" i="246" s="1"/>
  <c r="P157" i="246"/>
  <c r="M157" i="246"/>
  <c r="K64" i="240"/>
  <c r="P64" i="240"/>
  <c r="H12" i="223"/>
  <c r="M140" i="246"/>
  <c r="K31" i="246"/>
  <c r="P31" i="246"/>
  <c r="H11" i="223"/>
  <c r="N49" i="223"/>
  <c r="J114" i="246"/>
  <c r="J114" i="233"/>
  <c r="J114" i="237"/>
  <c r="J122" i="240"/>
  <c r="M154" i="246"/>
  <c r="P154" i="246"/>
  <c r="H21" i="223"/>
  <c r="H24" i="223"/>
  <c r="N47" i="223"/>
  <c r="J112" i="237"/>
  <c r="J112" i="246"/>
  <c r="J120" i="240"/>
  <c r="J112" i="233"/>
  <c r="H13" i="223"/>
  <c r="H25" i="223"/>
  <c r="H26" i="223"/>
  <c r="L140" i="240"/>
  <c r="L136" i="246"/>
  <c r="N55" i="223"/>
  <c r="H20" i="223"/>
  <c r="H23" i="223"/>
  <c r="P58" i="246"/>
  <c r="K58" i="246"/>
  <c r="K37" i="240"/>
  <c r="H14" i="223"/>
  <c r="N48" i="223"/>
  <c r="J113" i="233"/>
  <c r="J113" i="237"/>
  <c r="J121" i="240"/>
  <c r="J113" i="246"/>
  <c r="M145" i="240"/>
  <c r="M161" i="246"/>
  <c r="P161" i="246"/>
  <c r="K36" i="240"/>
  <c r="P36" i="240"/>
  <c r="N28" i="223"/>
  <c r="J77" i="240"/>
  <c r="J70" i="246"/>
  <c r="N27" i="223"/>
  <c r="J69" i="246"/>
  <c r="J76" i="240"/>
  <c r="N29" i="223"/>
  <c r="J71" i="246"/>
  <c r="J78" i="240"/>
  <c r="I9" i="247" l="1"/>
  <c r="L55" i="240"/>
  <c r="J14" i="223"/>
  <c r="J101" i="246"/>
  <c r="K101" i="246" s="1"/>
  <c r="J109" i="240"/>
  <c r="K109" i="240" s="1"/>
  <c r="J101" i="233"/>
  <c r="J101" i="237"/>
  <c r="J110" i="240"/>
  <c r="K110" i="240" s="1"/>
  <c r="J102" i="246"/>
  <c r="K102" i="246" s="1"/>
  <c r="J102" i="237"/>
  <c r="J102" i="233"/>
  <c r="H19" i="223"/>
  <c r="N35" i="246"/>
  <c r="O35" i="246" s="1"/>
  <c r="N39" i="240"/>
  <c r="O39" i="240" s="1"/>
  <c r="J97" i="237"/>
  <c r="J105" i="240"/>
  <c r="K105" i="240" s="1"/>
  <c r="L11" i="223"/>
  <c r="N11" i="223" s="1"/>
  <c r="J97" i="246"/>
  <c r="K97" i="246" s="1"/>
  <c r="Q124" i="246"/>
  <c r="Q8" i="246"/>
  <c r="P140" i="246"/>
  <c r="M169" i="246"/>
  <c r="P169" i="246"/>
  <c r="M146" i="240"/>
  <c r="P145" i="240"/>
  <c r="L57" i="223"/>
  <c r="M173" i="246"/>
  <c r="P173" i="246"/>
  <c r="M144" i="246"/>
  <c r="J95" i="246"/>
  <c r="K95" i="246" s="1"/>
  <c r="J103" i="240"/>
  <c r="K103" i="240" s="1"/>
  <c r="J95" i="233"/>
  <c r="L40" i="223"/>
  <c r="P32" i="246"/>
  <c r="P37" i="240"/>
  <c r="Q37" i="240"/>
  <c r="K32" i="246"/>
  <c r="Q32" i="246" s="1"/>
  <c r="L104" i="240"/>
  <c r="M104" i="240" s="1"/>
  <c r="M106" i="240" s="1"/>
  <c r="L96" i="246"/>
  <c r="M96" i="246" s="1"/>
  <c r="M98" i="246" s="1"/>
  <c r="H41" i="223"/>
  <c r="L109" i="240"/>
  <c r="M109" i="240" s="1"/>
  <c r="M111" i="240" s="1"/>
  <c r="L101" i="246"/>
  <c r="M101" i="246" s="1"/>
  <c r="M103" i="246" s="1"/>
  <c r="L41" i="246"/>
  <c r="M41" i="246" s="1"/>
  <c r="L46" i="240"/>
  <c r="M46" i="240" s="1"/>
  <c r="M53" i="240"/>
  <c r="M47" i="246"/>
  <c r="Q47" i="246" s="1"/>
  <c r="P47" i="246"/>
  <c r="M48" i="246"/>
  <c r="M52" i="240"/>
  <c r="Q52" i="240" s="1"/>
  <c r="P52" i="240"/>
  <c r="J84" i="240"/>
  <c r="J77" i="233"/>
  <c r="N32" i="223"/>
  <c r="J77" i="237"/>
  <c r="J77" i="246"/>
  <c r="J75" i="237"/>
  <c r="J82" i="240"/>
  <c r="N30" i="223"/>
  <c r="J75" i="233"/>
  <c r="J75" i="246"/>
  <c r="N31" i="223"/>
  <c r="J83" i="240"/>
  <c r="J76" i="246"/>
  <c r="J76" i="233"/>
  <c r="J76" i="237"/>
  <c r="M55" i="240"/>
  <c r="M50" i="246"/>
  <c r="L40" i="240"/>
  <c r="L35" i="246"/>
  <c r="N10" i="223"/>
  <c r="M54" i="240"/>
  <c r="Q48" i="240"/>
  <c r="N38" i="240"/>
  <c r="O38" i="240" s="1"/>
  <c r="N33" i="246"/>
  <c r="O33" i="246" s="1"/>
  <c r="L34" i="246"/>
  <c r="N9" i="223"/>
  <c r="L39" i="240"/>
  <c r="N8" i="223"/>
  <c r="L38" i="240"/>
  <c r="L33" i="246"/>
  <c r="Q86" i="246"/>
  <c r="Q90" i="246" s="1"/>
  <c r="M90" i="246"/>
  <c r="M67" i="246" s="1"/>
  <c r="M49" i="246"/>
  <c r="Q94" i="240"/>
  <c r="Q98" i="240" s="1"/>
  <c r="M98" i="240"/>
  <c r="M74" i="240" s="1"/>
  <c r="Q43" i="246"/>
  <c r="P78" i="240"/>
  <c r="K78" i="240"/>
  <c r="Q78" i="240" s="1"/>
  <c r="P69" i="246"/>
  <c r="K69" i="246"/>
  <c r="K77" i="240"/>
  <c r="Q77" i="240" s="1"/>
  <c r="P77" i="240"/>
  <c r="H46" i="223"/>
  <c r="K113" i="246"/>
  <c r="Q113" i="246" s="1"/>
  <c r="P113" i="246"/>
  <c r="J42" i="246"/>
  <c r="J47" i="240"/>
  <c r="Q58" i="246"/>
  <c r="Q59" i="246" s="1"/>
  <c r="K59" i="246"/>
  <c r="J61" i="246"/>
  <c r="J68" i="240"/>
  <c r="J114" i="240"/>
  <c r="M136" i="246"/>
  <c r="P136" i="246"/>
  <c r="J41" i="246"/>
  <c r="J46" i="240"/>
  <c r="P112" i="246"/>
  <c r="K112" i="246"/>
  <c r="M155" i="246"/>
  <c r="M153" i="246" s="1"/>
  <c r="Q154" i="246"/>
  <c r="Q155" i="246" s="1"/>
  <c r="Q153" i="246" s="1"/>
  <c r="P114" i="246"/>
  <c r="K114" i="246"/>
  <c r="Q114" i="246" s="1"/>
  <c r="J44" i="240"/>
  <c r="J39" i="246"/>
  <c r="M141" i="246"/>
  <c r="M139" i="246" s="1"/>
  <c r="Q140" i="246"/>
  <c r="Q141" i="246" s="1"/>
  <c r="Q139" i="246" s="1"/>
  <c r="M158" i="246"/>
  <c r="M156" i="246" s="1"/>
  <c r="Q157" i="246"/>
  <c r="Q158" i="246" s="1"/>
  <c r="Q156" i="246" s="1"/>
  <c r="K71" i="246"/>
  <c r="Q71" i="246" s="1"/>
  <c r="P71" i="246"/>
  <c r="P76" i="240"/>
  <c r="K76" i="240"/>
  <c r="K70" i="246"/>
  <c r="Q70" i="246" s="1"/>
  <c r="P70" i="246"/>
  <c r="Q36" i="240"/>
  <c r="K41" i="240"/>
  <c r="M162" i="246"/>
  <c r="M160" i="246" s="1"/>
  <c r="Q161" i="246"/>
  <c r="Q162" i="246" s="1"/>
  <c r="Q160" i="246" s="1"/>
  <c r="Q145" i="240"/>
  <c r="Q147" i="240" s="1"/>
  <c r="Q144" i="240" s="1"/>
  <c r="Q143" i="240" s="1"/>
  <c r="M147" i="240"/>
  <c r="M144" i="240" s="1"/>
  <c r="M143" i="240" s="1"/>
  <c r="M9" i="240" s="1"/>
  <c r="Q9" i="240" s="1"/>
  <c r="S9" i="240" s="1"/>
  <c r="K121" i="240"/>
  <c r="Q121" i="240" s="1"/>
  <c r="P121" i="240"/>
  <c r="N20" i="223"/>
  <c r="J54" i="246"/>
  <c r="J59" i="240"/>
  <c r="M140" i="240"/>
  <c r="Q140" i="240" s="1"/>
  <c r="P140" i="240"/>
  <c r="J71" i="240"/>
  <c r="J64" i="246"/>
  <c r="J63" i="246"/>
  <c r="J70" i="240"/>
  <c r="H45" i="223"/>
  <c r="K120" i="240"/>
  <c r="P120" i="240"/>
  <c r="J115" i="240"/>
  <c r="J69" i="240"/>
  <c r="J62" i="246"/>
  <c r="N21" i="223"/>
  <c r="J60" i="240"/>
  <c r="J55" i="246"/>
  <c r="P122" i="240"/>
  <c r="K122" i="240"/>
  <c r="Q122" i="240" s="1"/>
  <c r="Q31" i="246"/>
  <c r="J45" i="240"/>
  <c r="J40" i="246"/>
  <c r="Q64" i="240"/>
  <c r="Q65" i="240" s="1"/>
  <c r="K65" i="240"/>
  <c r="O41" i="240" l="1"/>
  <c r="K111" i="240"/>
  <c r="K103" i="246"/>
  <c r="L47" i="240"/>
  <c r="M47" i="240" s="1"/>
  <c r="M49" i="240" s="1"/>
  <c r="L42" i="246"/>
  <c r="M42" i="246" s="1"/>
  <c r="M44" i="246" s="1"/>
  <c r="O36" i="246"/>
  <c r="J55" i="240"/>
  <c r="J50" i="246"/>
  <c r="L23" i="223"/>
  <c r="N44" i="240"/>
  <c r="O44" i="240" s="1"/>
  <c r="N39" i="246"/>
  <c r="O39" i="246" s="1"/>
  <c r="L26" i="223"/>
  <c r="L25" i="223"/>
  <c r="L12" i="223"/>
  <c r="M145" i="246"/>
  <c r="M143" i="246" s="1"/>
  <c r="N146" i="240"/>
  <c r="N144" i="246"/>
  <c r="N57" i="223"/>
  <c r="M175" i="246"/>
  <c r="M172" i="246" s="1"/>
  <c r="Q173" i="246"/>
  <c r="Q175" i="246" s="1"/>
  <c r="Q172" i="246" s="1"/>
  <c r="Q169" i="246"/>
  <c r="Q170" i="246" s="1"/>
  <c r="Q168" i="246" s="1"/>
  <c r="M170" i="246"/>
  <c r="M168" i="246" s="1"/>
  <c r="M101" i="240"/>
  <c r="M100" i="240" s="1"/>
  <c r="M7" i="240" s="1"/>
  <c r="M93" i="246"/>
  <c r="M92" i="246" s="1"/>
  <c r="M7" i="246" s="1"/>
  <c r="N95" i="246"/>
  <c r="N103" i="240"/>
  <c r="N40" i="223"/>
  <c r="K36" i="246"/>
  <c r="J96" i="233"/>
  <c r="J96" i="237"/>
  <c r="J96" i="246"/>
  <c r="J104" i="240"/>
  <c r="I8" i="247"/>
  <c r="I12" i="247" s="1"/>
  <c r="P83" i="240"/>
  <c r="K83" i="240"/>
  <c r="Q83" i="240" s="1"/>
  <c r="K75" i="246"/>
  <c r="P75" i="246"/>
  <c r="P76" i="246"/>
  <c r="K76" i="246"/>
  <c r="Q76" i="246" s="1"/>
  <c r="K82" i="240"/>
  <c r="P82" i="240"/>
  <c r="P77" i="246"/>
  <c r="K77" i="246"/>
  <c r="Q77" i="246" s="1"/>
  <c r="K84" i="240"/>
  <c r="Q84" i="240" s="1"/>
  <c r="P84" i="240"/>
  <c r="P38" i="240"/>
  <c r="M38" i="240"/>
  <c r="P39" i="240"/>
  <c r="M39" i="240"/>
  <c r="Q39" i="240" s="1"/>
  <c r="P34" i="246"/>
  <c r="M34" i="246"/>
  <c r="Q34" i="246" s="1"/>
  <c r="H34" i="223"/>
  <c r="H35" i="223"/>
  <c r="M35" i="246"/>
  <c r="Q35" i="246" s="1"/>
  <c r="P35" i="246"/>
  <c r="M51" i="246"/>
  <c r="M33" i="246"/>
  <c r="P33" i="246"/>
  <c r="M56" i="240"/>
  <c r="M40" i="240"/>
  <c r="Q40" i="240" s="1"/>
  <c r="P40" i="240"/>
  <c r="H33" i="223"/>
  <c r="K40" i="246"/>
  <c r="K55" i="246"/>
  <c r="Q55" i="246" s="1"/>
  <c r="P55" i="246"/>
  <c r="K69" i="240"/>
  <c r="Q120" i="240"/>
  <c r="Q123" i="240" s="1"/>
  <c r="K123" i="240"/>
  <c r="K63" i="246"/>
  <c r="K64" i="246"/>
  <c r="K54" i="246"/>
  <c r="P54" i="246"/>
  <c r="Q76" i="240"/>
  <c r="Q79" i="240" s="1"/>
  <c r="K79" i="240"/>
  <c r="K39" i="246"/>
  <c r="K41" i="246"/>
  <c r="K114" i="240"/>
  <c r="K61" i="246"/>
  <c r="K47" i="240"/>
  <c r="J107" i="237"/>
  <c r="J107" i="246"/>
  <c r="J107" i="233"/>
  <c r="Q69" i="246"/>
  <c r="Q72" i="246" s="1"/>
  <c r="K72" i="246"/>
  <c r="K45" i="240"/>
  <c r="K60" i="240"/>
  <c r="Q60" i="240" s="1"/>
  <c r="P60" i="240"/>
  <c r="K62" i="246"/>
  <c r="K115" i="240"/>
  <c r="J106" i="233"/>
  <c r="J106" i="246"/>
  <c r="J106" i="237"/>
  <c r="K70" i="240"/>
  <c r="K71" i="240"/>
  <c r="P59" i="240"/>
  <c r="K59" i="240"/>
  <c r="K44" i="240"/>
  <c r="K115" i="246"/>
  <c r="Q112" i="246"/>
  <c r="Q115" i="246" s="1"/>
  <c r="K46" i="240"/>
  <c r="M137" i="246"/>
  <c r="M135" i="246" s="1"/>
  <c r="Q136" i="246"/>
  <c r="Q137" i="246" s="1"/>
  <c r="Q135" i="246" s="1"/>
  <c r="K68" i="240"/>
  <c r="K42" i="246"/>
  <c r="I14" i="247" l="1"/>
  <c r="I25" i="247" s="1"/>
  <c r="P39" i="246"/>
  <c r="L14" i="223"/>
  <c r="L18" i="223"/>
  <c r="L13" i="223"/>
  <c r="L17" i="223"/>
  <c r="L19" i="223"/>
  <c r="P44" i="240"/>
  <c r="K50" i="246"/>
  <c r="K55" i="240"/>
  <c r="N68" i="240"/>
  <c r="N61" i="223"/>
  <c r="N114" i="240"/>
  <c r="N61" i="246"/>
  <c r="N23" i="223"/>
  <c r="L24" i="223"/>
  <c r="N64" i="223"/>
  <c r="N64" i="246"/>
  <c r="N71" i="240"/>
  <c r="N26" i="223"/>
  <c r="N63" i="223"/>
  <c r="N70" i="240"/>
  <c r="N63" i="246"/>
  <c r="N25" i="223"/>
  <c r="M148" i="246"/>
  <c r="M10" i="246" s="1"/>
  <c r="Q10" i="246" s="1"/>
  <c r="N40" i="246"/>
  <c r="N45" i="240"/>
  <c r="N12" i="223"/>
  <c r="M134" i="246"/>
  <c r="M9" i="246" s="1"/>
  <c r="Q148" i="246"/>
  <c r="O146" i="240"/>
  <c r="Q146" i="240" s="1"/>
  <c r="P146" i="240"/>
  <c r="O144" i="246"/>
  <c r="P144" i="246"/>
  <c r="O95" i="246"/>
  <c r="P95" i="246"/>
  <c r="O103" i="240"/>
  <c r="P103" i="240"/>
  <c r="G9" i="247"/>
  <c r="K104" i="240"/>
  <c r="K96" i="246"/>
  <c r="H50" i="223"/>
  <c r="Q82" i="240"/>
  <c r="Q85" i="240" s="1"/>
  <c r="K85" i="240"/>
  <c r="Q75" i="246"/>
  <c r="Q78" i="246" s="1"/>
  <c r="K78" i="246"/>
  <c r="J81" i="237"/>
  <c r="J81" i="233"/>
  <c r="N33" i="223"/>
  <c r="J81" i="246"/>
  <c r="J88" i="240"/>
  <c r="N34" i="223"/>
  <c r="J82" i="246"/>
  <c r="J89" i="240"/>
  <c r="J82" i="233"/>
  <c r="J82" i="237"/>
  <c r="Q38" i="240"/>
  <c r="Q41" i="240" s="1"/>
  <c r="M41" i="240"/>
  <c r="M34" i="240" s="1"/>
  <c r="M33" i="240" s="1"/>
  <c r="M6" i="240" s="1"/>
  <c r="M11" i="240" s="1"/>
  <c r="Q33" i="246"/>
  <c r="Q36" i="246" s="1"/>
  <c r="M36" i="246"/>
  <c r="M29" i="246" s="1"/>
  <c r="M28" i="246" s="1"/>
  <c r="M6" i="246" s="1"/>
  <c r="M11" i="246" s="1"/>
  <c r="M13" i="246" s="1"/>
  <c r="J90" i="240"/>
  <c r="N35" i="223"/>
  <c r="Q59" i="240"/>
  <c r="Q61" i="240" s="1"/>
  <c r="K61" i="240"/>
  <c r="K107" i="246"/>
  <c r="K65" i="246"/>
  <c r="K116" i="240"/>
  <c r="Q54" i="246"/>
  <c r="Q56" i="246" s="1"/>
  <c r="K56" i="246"/>
  <c r="K72" i="240"/>
  <c r="K49" i="240"/>
  <c r="Q44" i="240"/>
  <c r="K106" i="246"/>
  <c r="K44" i="246"/>
  <c r="Q39" i="246"/>
  <c r="N17" i="223" l="1"/>
  <c r="N48" i="246"/>
  <c r="N53" i="240"/>
  <c r="N50" i="246"/>
  <c r="N55" i="240"/>
  <c r="N19" i="223"/>
  <c r="N49" i="246"/>
  <c r="N18" i="223"/>
  <c r="N54" i="240"/>
  <c r="N42" i="246"/>
  <c r="N47" i="240"/>
  <c r="N14" i="223"/>
  <c r="N46" i="240"/>
  <c r="N13" i="223"/>
  <c r="N41" i="246"/>
  <c r="K51" i="246"/>
  <c r="K56" i="240"/>
  <c r="K34" i="240" s="1"/>
  <c r="O61" i="246"/>
  <c r="Q61" i="246" s="1"/>
  <c r="P61" i="246"/>
  <c r="O114" i="240"/>
  <c r="Q114" i="240" s="1"/>
  <c r="P114" i="240"/>
  <c r="O68" i="240"/>
  <c r="Q68" i="240" s="1"/>
  <c r="P68" i="240"/>
  <c r="N69" i="240"/>
  <c r="N62" i="246"/>
  <c r="N62" i="223"/>
  <c r="N115" i="240"/>
  <c r="N24" i="223"/>
  <c r="O63" i="246"/>
  <c r="P63" i="246"/>
  <c r="O70" i="240"/>
  <c r="P70" i="240"/>
  <c r="O71" i="240"/>
  <c r="Q71" i="240" s="1"/>
  <c r="P71" i="240"/>
  <c r="O64" i="246"/>
  <c r="Q64" i="246" s="1"/>
  <c r="P64" i="246"/>
  <c r="O45" i="240"/>
  <c r="P45" i="240"/>
  <c r="O40" i="246"/>
  <c r="P40" i="246"/>
  <c r="O145" i="246"/>
  <c r="O143" i="246" s="1"/>
  <c r="O134" i="246" s="1"/>
  <c r="O9" i="246" s="1"/>
  <c r="Q9" i="246" s="1"/>
  <c r="Q144" i="246"/>
  <c r="Q145" i="246" s="1"/>
  <c r="Q143" i="246" s="1"/>
  <c r="Q134" i="246" s="1"/>
  <c r="Q103" i="240"/>
  <c r="Q95" i="246"/>
  <c r="K106" i="240"/>
  <c r="K101" i="240" s="1"/>
  <c r="K98" i="246"/>
  <c r="K16" i="247"/>
  <c r="G8" i="247"/>
  <c r="H51" i="223"/>
  <c r="H52" i="223"/>
  <c r="J126" i="240"/>
  <c r="J118" i="246"/>
  <c r="N50" i="223"/>
  <c r="J118" i="237"/>
  <c r="J118" i="233"/>
  <c r="O18" i="240"/>
  <c r="Q18" i="240" s="1"/>
  <c r="S18" i="240" s="1"/>
  <c r="S15" i="241" s="1"/>
  <c r="M13" i="240"/>
  <c r="O15" i="240" s="1"/>
  <c r="Q15" i="240" s="1"/>
  <c r="S15" i="240" s="1"/>
  <c r="S12" i="241" s="1"/>
  <c r="O16" i="240"/>
  <c r="Q16" i="240" s="1"/>
  <c r="S16" i="240" s="1"/>
  <c r="S13" i="241" s="1"/>
  <c r="O17" i="240"/>
  <c r="Q17" i="240" s="1"/>
  <c r="S17" i="240" s="1"/>
  <c r="S14" i="241" s="1"/>
  <c r="M22" i="240"/>
  <c r="M26" i="240" s="1"/>
  <c r="M29" i="240" s="1"/>
  <c r="K89" i="240"/>
  <c r="Q89" i="240" s="1"/>
  <c r="P89" i="240"/>
  <c r="K81" i="246"/>
  <c r="P81" i="246"/>
  <c r="K90" i="240"/>
  <c r="Q90" i="240" s="1"/>
  <c r="P90" i="240"/>
  <c r="K82" i="246"/>
  <c r="Q82" i="246" s="1"/>
  <c r="P82" i="246"/>
  <c r="P88" i="240"/>
  <c r="K88" i="240"/>
  <c r="O16" i="246"/>
  <c r="O17" i="246" s="1"/>
  <c r="Q17" i="246" s="1"/>
  <c r="Q13" i="246"/>
  <c r="O14" i="246"/>
  <c r="Q14" i="246" s="1"/>
  <c r="O15" i="246"/>
  <c r="Q15" i="246" s="1"/>
  <c r="M23" i="246"/>
  <c r="M27" i="246" s="1"/>
  <c r="O18" i="246"/>
  <c r="Q18" i="246" s="1"/>
  <c r="K108" i="246"/>
  <c r="K29" i="246"/>
  <c r="L43" i="223" l="1"/>
  <c r="L44" i="223"/>
  <c r="O48" i="246"/>
  <c r="P48" i="246"/>
  <c r="O41" i="246"/>
  <c r="Q41" i="246" s="1"/>
  <c r="P41" i="246"/>
  <c r="O47" i="240"/>
  <c r="Q47" i="240" s="1"/>
  <c r="P47" i="240"/>
  <c r="O54" i="240"/>
  <c r="Q54" i="240" s="1"/>
  <c r="P54" i="240"/>
  <c r="O55" i="240"/>
  <c r="P55" i="240"/>
  <c r="O42" i="246"/>
  <c r="Q42" i="246" s="1"/>
  <c r="P42" i="246"/>
  <c r="O50" i="246"/>
  <c r="Q50" i="246" s="1"/>
  <c r="P50" i="246"/>
  <c r="O46" i="240"/>
  <c r="Q46" i="240" s="1"/>
  <c r="P46" i="240"/>
  <c r="L41" i="223"/>
  <c r="O49" i="246"/>
  <c r="Q49" i="246" s="1"/>
  <c r="P49" i="246"/>
  <c r="O53" i="240"/>
  <c r="Q53" i="240" s="1"/>
  <c r="P53" i="240"/>
  <c r="L42" i="223"/>
  <c r="K8" i="247"/>
  <c r="M8" i="247" s="1"/>
  <c r="O115" i="240"/>
  <c r="P115" i="240"/>
  <c r="O62" i="246"/>
  <c r="Q62" i="246" s="1"/>
  <c r="P62" i="246"/>
  <c r="O69" i="240"/>
  <c r="Q69" i="240" s="1"/>
  <c r="P69" i="240"/>
  <c r="L46" i="223"/>
  <c r="Q70" i="240"/>
  <c r="Q63" i="246"/>
  <c r="L45" i="223"/>
  <c r="Q40" i="246"/>
  <c r="O49" i="240"/>
  <c r="Q45" i="240"/>
  <c r="G12" i="247"/>
  <c r="G25" i="247" s="1"/>
  <c r="G31" i="247" s="1"/>
  <c r="K15" i="247"/>
  <c r="K93" i="246"/>
  <c r="Q16" i="246"/>
  <c r="K118" i="246"/>
  <c r="P118" i="246"/>
  <c r="J120" i="246"/>
  <c r="J120" i="237"/>
  <c r="J128" i="240"/>
  <c r="N52" i="223"/>
  <c r="J120" i="233"/>
  <c r="K126" i="240"/>
  <c r="P126" i="240"/>
  <c r="N51" i="223"/>
  <c r="J119" i="246"/>
  <c r="J127" i="240"/>
  <c r="J119" i="237"/>
  <c r="J119" i="233"/>
  <c r="Q13" i="240"/>
  <c r="S13" i="240" s="1"/>
  <c r="S10" i="241" s="1"/>
  <c r="O14" i="240"/>
  <c r="Q14" i="240" s="1"/>
  <c r="S14" i="240" s="1"/>
  <c r="S11" i="241" s="1"/>
  <c r="Q88" i="240"/>
  <c r="Q91" i="240" s="1"/>
  <c r="Q74" i="240" s="1"/>
  <c r="K91" i="240"/>
  <c r="K74" i="240" s="1"/>
  <c r="K33" i="240" s="1"/>
  <c r="K6" i="240" s="1"/>
  <c r="Q81" i="246"/>
  <c r="Q83" i="246" s="1"/>
  <c r="Q67" i="246" s="1"/>
  <c r="K83" i="246"/>
  <c r="K67" i="246" s="1"/>
  <c r="K28" i="246" s="1"/>
  <c r="K6" i="246" s="1"/>
  <c r="Q44" i="246" l="1"/>
  <c r="O44" i="246"/>
  <c r="Q49" i="240"/>
  <c r="N105" i="240"/>
  <c r="N97" i="246"/>
  <c r="N42" i="223"/>
  <c r="O56" i="240"/>
  <c r="Q55" i="240"/>
  <c r="Q56" i="240" s="1"/>
  <c r="O51" i="246"/>
  <c r="Q48" i="246"/>
  <c r="Q51" i="246" s="1"/>
  <c r="Q29" i="246" s="1"/>
  <c r="Q28" i="246" s="1"/>
  <c r="N43" i="223"/>
  <c r="N109" i="240"/>
  <c r="N101" i="246"/>
  <c r="N104" i="240"/>
  <c r="N96" i="246"/>
  <c r="N41" i="223"/>
  <c r="O34" i="240"/>
  <c r="O33" i="240" s="1"/>
  <c r="O6" i="240" s="1"/>
  <c r="Q6" i="240" s="1"/>
  <c r="S6" i="240" s="1"/>
  <c r="S6" i="241" s="1"/>
  <c r="N110" i="240"/>
  <c r="N102" i="246"/>
  <c r="N44" i="223"/>
  <c r="K23" i="247"/>
  <c r="K21" i="247"/>
  <c r="O65" i="246"/>
  <c r="Q72" i="240"/>
  <c r="O72" i="240"/>
  <c r="Q65" i="246"/>
  <c r="O116" i="240"/>
  <c r="Q115" i="240"/>
  <c r="Q116" i="240" s="1"/>
  <c r="N107" i="246"/>
  <c r="N46" i="223"/>
  <c r="N106" i="246"/>
  <c r="N45" i="223"/>
  <c r="M14" i="247"/>
  <c r="J123" i="237"/>
  <c r="P119" i="246"/>
  <c r="K119" i="246"/>
  <c r="Q119" i="246" s="1"/>
  <c r="K127" i="240"/>
  <c r="Q127" i="240" s="1"/>
  <c r="P127" i="240"/>
  <c r="Q126" i="240"/>
  <c r="K128" i="240"/>
  <c r="Q128" i="240" s="1"/>
  <c r="P128" i="240"/>
  <c r="P120" i="246"/>
  <c r="K120" i="246"/>
  <c r="Q120" i="246" s="1"/>
  <c r="Q118" i="246"/>
  <c r="K9" i="247" l="1"/>
  <c r="O29" i="246"/>
  <c r="O28" i="246" s="1"/>
  <c r="O6" i="246" s="1"/>
  <c r="Q6" i="246" s="1"/>
  <c r="Q34" i="240"/>
  <c r="Q33" i="240" s="1"/>
  <c r="O109" i="240"/>
  <c r="P109" i="240"/>
  <c r="O11" i="240"/>
  <c r="O22" i="240" s="1"/>
  <c r="O102" i="246"/>
  <c r="Q102" i="246" s="1"/>
  <c r="P102" i="246"/>
  <c r="O96" i="246"/>
  <c r="P96" i="246"/>
  <c r="O97" i="246"/>
  <c r="Q97" i="246" s="1"/>
  <c r="P97" i="246"/>
  <c r="O101" i="246"/>
  <c r="P101" i="246"/>
  <c r="P110" i="240"/>
  <c r="O110" i="240"/>
  <c r="Q110" i="240" s="1"/>
  <c r="O104" i="240"/>
  <c r="P104" i="240"/>
  <c r="O105" i="240"/>
  <c r="Q105" i="240" s="1"/>
  <c r="P105" i="240"/>
  <c r="O106" i="246"/>
  <c r="Q106" i="246" s="1"/>
  <c r="P106" i="246"/>
  <c r="O107" i="246"/>
  <c r="P107" i="246"/>
  <c r="I31" i="247"/>
  <c r="M16" i="247"/>
  <c r="M21" i="247"/>
  <c r="K121" i="246"/>
  <c r="K110" i="246" s="1"/>
  <c r="K92" i="246" s="1"/>
  <c r="K7" i="246" s="1"/>
  <c r="K129" i="240"/>
  <c r="K118" i="240" s="1"/>
  <c r="K100" i="240" s="1"/>
  <c r="K7" i="240" s="1"/>
  <c r="Q121" i="246"/>
  <c r="Q110" i="246" s="1"/>
  <c r="Q129" i="240"/>
  <c r="Q118" i="240" s="1"/>
  <c r="O106" i="240" l="1"/>
  <c r="Q104" i="240"/>
  <c r="Q106" i="240" s="1"/>
  <c r="O103" i="246"/>
  <c r="Q101" i="246"/>
  <c r="Q103" i="246" s="1"/>
  <c r="Q96" i="246"/>
  <c r="Q98" i="246" s="1"/>
  <c r="O98" i="246"/>
  <c r="Q109" i="240"/>
  <c r="Q111" i="240" s="1"/>
  <c r="O111" i="240"/>
  <c r="O101" i="240" s="1"/>
  <c r="O100" i="240" s="1"/>
  <c r="O7" i="240" s="1"/>
  <c r="Q7" i="240" s="1"/>
  <c r="S7" i="240" s="1"/>
  <c r="S7" i="241" s="1"/>
  <c r="M9" i="247"/>
  <c r="K12" i="247"/>
  <c r="O108" i="246"/>
  <c r="O93" i="246" s="1"/>
  <c r="O92" i="246" s="1"/>
  <c r="O7" i="246" s="1"/>
  <c r="O11" i="246" s="1"/>
  <c r="Q107" i="246"/>
  <c r="Q108" i="246" s="1"/>
  <c r="Q93" i="246" s="1"/>
  <c r="Q92" i="246" s="1"/>
  <c r="M15" i="247"/>
  <c r="K11" i="246"/>
  <c r="K11" i="240"/>
  <c r="O26" i="240"/>
  <c r="Q101" i="240" l="1"/>
  <c r="Q100" i="240" s="1"/>
  <c r="K22" i="247"/>
  <c r="M12" i="247"/>
  <c r="K24" i="247" s="1"/>
  <c r="Q7" i="246"/>
  <c r="K23" i="246"/>
  <c r="K27" i="246" s="1"/>
  <c r="O21" i="246"/>
  <c r="Q21" i="246" s="1"/>
  <c r="Q11" i="246"/>
  <c r="O20" i="246"/>
  <c r="O22" i="246"/>
  <c r="Q22" i="246" s="1"/>
  <c r="O19" i="240"/>
  <c r="Q19" i="240" s="1"/>
  <c r="S19" i="240" s="1"/>
  <c r="S16" i="241" s="1"/>
  <c r="O20" i="240"/>
  <c r="Q20" i="240" s="1"/>
  <c r="S20" i="240" s="1"/>
  <c r="S17" i="241" s="1"/>
  <c r="Q11" i="240"/>
  <c r="K22" i="240"/>
  <c r="O21" i="240"/>
  <c r="Q21" i="240" s="1"/>
  <c r="S21" i="240" s="1"/>
  <c r="S18" i="241" s="1"/>
  <c r="O29" i="240"/>
  <c r="K25" i="247" l="1"/>
  <c r="M22" i="247"/>
  <c r="Q20" i="246"/>
  <c r="O23" i="246"/>
  <c r="S11" i="240"/>
  <c r="S8" i="241" s="1"/>
  <c r="R22" i="240"/>
  <c r="K26" i="240"/>
  <c r="Q22" i="240"/>
  <c r="K26" i="247" l="1"/>
  <c r="M25" i="247"/>
  <c r="Q23" i="246"/>
  <c r="O25" i="246"/>
  <c r="Q25" i="246" s="1"/>
  <c r="R26" i="240"/>
  <c r="S22" i="240"/>
  <c r="S19" i="241" s="1"/>
  <c r="O24" i="240"/>
  <c r="Q24" i="240" s="1"/>
  <c r="S24" i="240" s="1"/>
  <c r="S21" i="241" s="1"/>
  <c r="K29" i="240"/>
  <c r="Q29" i="240" s="1"/>
  <c r="Q26" i="240"/>
  <c r="M26" i="247" l="1"/>
  <c r="K27" i="247" s="1"/>
  <c r="M27" i="247" s="1"/>
  <c r="O26" i="246"/>
  <c r="Q32" i="240"/>
  <c r="S29" i="240"/>
  <c r="S26" i="241" s="1"/>
  <c r="O28" i="240"/>
  <c r="Q28" i="240" s="1"/>
  <c r="S28" i="240" s="1"/>
  <c r="S25" i="241" s="1"/>
  <c r="R29" i="240"/>
  <c r="R31" i="240" s="1"/>
  <c r="S26" i="240"/>
  <c r="S23" i="241" s="1"/>
  <c r="O25" i="240"/>
  <c r="Q25" i="240" s="1"/>
  <c r="S25" i="240" s="1"/>
  <c r="S22" i="241" s="1"/>
  <c r="K31" i="247" l="1"/>
  <c r="Q26" i="246"/>
  <c r="O27" i="246"/>
  <c r="Q27" i="246" s="1"/>
  <c r="R32" i="240"/>
  <c r="S32" i="240"/>
  <c r="S29" i="241" s="1"/>
  <c r="L8" i="258" l="1"/>
  <c r="L9" i="258" l="1"/>
  <c r="E9" i="258" s="1"/>
  <c r="E8" i="258"/>
  <c r="L10" i="258"/>
  <c r="E10" i="258" l="1"/>
  <c r="E7" i="258"/>
</calcChain>
</file>

<file path=xl/sharedStrings.xml><?xml version="1.0" encoding="utf-8"?>
<sst xmlns="http://schemas.openxmlformats.org/spreadsheetml/2006/main" count="2127" uniqueCount="739">
  <si>
    <t>1.궤도작업</t>
    <phoneticPr fontId="5" type="noConversion"/>
  </si>
  <si>
    <t>2. 분기기 작업</t>
    <phoneticPr fontId="5" type="noConversion"/>
  </si>
  <si>
    <t>3. 노반작업</t>
    <phoneticPr fontId="5" type="noConversion"/>
  </si>
  <si>
    <t>4. 제작업</t>
    <phoneticPr fontId="5" type="noConversion"/>
  </si>
  <si>
    <t>5. 검사 및 조사</t>
    <phoneticPr fontId="5" type="noConversion"/>
  </si>
  <si>
    <t>규  격</t>
    <phoneticPr fontId="5" type="noConversion"/>
  </si>
  <si>
    <t>M</t>
    <phoneticPr fontId="5" type="noConversion"/>
  </si>
  <si>
    <t>가. 레일류 보수(연마)</t>
    <phoneticPr fontId="5" type="noConversion"/>
  </si>
  <si>
    <t>나. 레일류 보수(연마)</t>
    <phoneticPr fontId="5" type="noConversion"/>
  </si>
  <si>
    <t>다. 레일류 보수(연마)</t>
    <phoneticPr fontId="5" type="noConversion"/>
  </si>
  <si>
    <t>제2</t>
    <phoneticPr fontId="5" type="noConversion"/>
  </si>
  <si>
    <t>3.1 노반배수</t>
    <phoneticPr fontId="5" type="noConversion"/>
  </si>
  <si>
    <t>3.2 제초</t>
    <phoneticPr fontId="5" type="noConversion"/>
  </si>
  <si>
    <t>가. 제초</t>
    <phoneticPr fontId="5" type="noConversion"/>
  </si>
  <si>
    <t>M2</t>
    <phoneticPr fontId="5" type="noConversion"/>
  </si>
  <si>
    <t>가. 레일 탐상(인력)</t>
    <phoneticPr fontId="5" type="noConversion"/>
  </si>
  <si>
    <t>가. 대형장비 운행 전후 레일정비(양쪽)</t>
    <phoneticPr fontId="5" type="noConversion"/>
  </si>
  <si>
    <t>KM</t>
    <phoneticPr fontId="5" type="noConversion"/>
  </si>
  <si>
    <t>[합                    계]</t>
    <phoneticPr fontId="5" type="noConversion"/>
  </si>
  <si>
    <t>나. 궤간정정(P.C.T) 한쪽</t>
    <phoneticPr fontId="5" type="noConversion"/>
  </si>
  <si>
    <t>나. 면맞춤(P.C.T) 한쪽</t>
    <phoneticPr fontId="5" type="noConversion"/>
  </si>
  <si>
    <t>나. 줄맞춤(P.C.T) 양쪽</t>
    <phoneticPr fontId="5" type="noConversion"/>
  </si>
  <si>
    <t>1.1궤도정비</t>
    <phoneticPr fontId="5" type="noConversion"/>
  </si>
  <si>
    <t>1.1.1 궤간정정</t>
    <phoneticPr fontId="5" type="noConversion"/>
  </si>
  <si>
    <t>가. 궤간정정(W.T) 한쪽</t>
    <phoneticPr fontId="5" type="noConversion"/>
  </si>
  <si>
    <t>야간지하부</t>
    <phoneticPr fontId="5" type="noConversion"/>
  </si>
  <si>
    <t>야간지상부</t>
    <phoneticPr fontId="5" type="noConversion"/>
  </si>
  <si>
    <t>주간지상부</t>
    <phoneticPr fontId="5" type="noConversion"/>
  </si>
  <si>
    <t>2구간</t>
    <phoneticPr fontId="5" type="noConversion"/>
  </si>
  <si>
    <t>1구간</t>
    <phoneticPr fontId="5" type="noConversion"/>
  </si>
  <si>
    <t>가. 줄맞춤(W.T) 양쪽</t>
    <phoneticPr fontId="5" type="noConversion"/>
  </si>
  <si>
    <t>계  약  단  가</t>
    <phoneticPr fontId="5" type="noConversion"/>
  </si>
  <si>
    <t>나.약초살포공</t>
    <phoneticPr fontId="5" type="noConversion"/>
  </si>
  <si>
    <t>총     금     액</t>
    <phoneticPr fontId="5" type="noConversion"/>
  </si>
  <si>
    <t>[ 합           계 ]</t>
  </si>
  <si>
    <t>공    종</t>
  </si>
  <si>
    <t>수 량</t>
  </si>
  <si>
    <t>M</t>
  </si>
  <si>
    <t>가. 유간정정</t>
    <phoneticPr fontId="5" type="noConversion"/>
  </si>
  <si>
    <t>공 사 예 정(수량) 금 액</t>
    <phoneticPr fontId="5" type="noConversion"/>
  </si>
  <si>
    <t>노무비</t>
    <phoneticPr fontId="5" type="noConversion"/>
  </si>
  <si>
    <t>2.2.2 부속품보수</t>
    <phoneticPr fontId="5" type="noConversion"/>
  </si>
  <si>
    <t>가. 부속품보수</t>
    <phoneticPr fontId="5" type="noConversion"/>
  </si>
  <si>
    <t>일위대가표40호표</t>
    <phoneticPr fontId="5" type="noConversion"/>
  </si>
  <si>
    <t>일위대가표46호표</t>
    <phoneticPr fontId="5" type="noConversion"/>
  </si>
  <si>
    <t>일위대가표55호표</t>
    <phoneticPr fontId="5" type="noConversion"/>
  </si>
  <si>
    <t>재료비</t>
    <phoneticPr fontId="5" type="noConversion"/>
  </si>
  <si>
    <t>단위</t>
  </si>
  <si>
    <t>수량</t>
  </si>
  <si>
    <t>품          명</t>
  </si>
  <si>
    <t>합    계</t>
  </si>
  <si>
    <t>비고</t>
  </si>
  <si>
    <t>식</t>
    <phoneticPr fontId="5" type="noConversion"/>
  </si>
  <si>
    <t>M3</t>
    <phoneticPr fontId="5" type="noConversion"/>
  </si>
  <si>
    <t>자갈정리(1.5M)</t>
    <phoneticPr fontId="5" type="noConversion"/>
  </si>
  <si>
    <t>자갈정리(3.0M)</t>
    <phoneticPr fontId="5" type="noConversion"/>
  </si>
  <si>
    <t>나. 궤간정정(P.C.T,RC) 한쪽</t>
    <phoneticPr fontId="5" type="noConversion"/>
  </si>
  <si>
    <t>개소</t>
    <phoneticPr fontId="5" type="noConversion"/>
  </si>
  <si>
    <t>일위대가표10호표</t>
  </si>
  <si>
    <t>일위대가표11호표</t>
  </si>
  <si>
    <t>일위대가표12호표</t>
  </si>
  <si>
    <t>일위대가표14호표</t>
  </si>
  <si>
    <t>일위대가표15호표</t>
  </si>
  <si>
    <t>1.2 재료보수</t>
    <phoneticPr fontId="5" type="noConversion"/>
  </si>
  <si>
    <t>가. 레일체결장치 보수</t>
    <phoneticPr fontId="5" type="noConversion"/>
  </si>
  <si>
    <t>개</t>
    <phoneticPr fontId="5" type="noConversion"/>
  </si>
  <si>
    <t>틀</t>
    <phoneticPr fontId="5" type="noConversion"/>
  </si>
  <si>
    <t>배  부  율</t>
    <phoneticPr fontId="5" type="noConversion"/>
  </si>
  <si>
    <t>일위대가표2호표</t>
  </si>
  <si>
    <t>일위대가표3호표</t>
  </si>
  <si>
    <t>일위대가표4호표</t>
  </si>
  <si>
    <t>일위대가표5호표</t>
  </si>
  <si>
    <t>일위대가표6호표</t>
  </si>
  <si>
    <t>순 공 사 원 가</t>
    <phoneticPr fontId="5" type="noConversion"/>
  </si>
  <si>
    <t>2.1 궤도보수작업</t>
    <phoneticPr fontId="5" type="noConversion"/>
  </si>
  <si>
    <t>2.1.1 궤간 및 줄맞춤</t>
    <phoneticPr fontId="5" type="noConversion"/>
  </si>
  <si>
    <t>가. 궤간 및 줄맞춤</t>
    <phoneticPr fontId="5" type="noConversion"/>
  </si>
  <si>
    <t>2.1.2 고저정정</t>
    <phoneticPr fontId="5" type="noConversion"/>
  </si>
  <si>
    <t>가. 고저정정</t>
    <phoneticPr fontId="5" type="noConversion"/>
  </si>
  <si>
    <t>2.2 재료보수작업</t>
    <phoneticPr fontId="5" type="noConversion"/>
  </si>
  <si>
    <t>2.2.1 레일류(연마)</t>
    <phoneticPr fontId="5" type="noConversion"/>
  </si>
  <si>
    <t>가. 레일류(연마)</t>
    <phoneticPr fontId="5" type="noConversion"/>
  </si>
  <si>
    <t>다. 면맞춤(R.C) 한쪽</t>
    <phoneticPr fontId="5" type="noConversion"/>
  </si>
  <si>
    <t>라.면맞춤(WT) (곡선부,복잡)</t>
    <phoneticPr fontId="5" type="noConversion"/>
  </si>
  <si>
    <t>가. 응급복구</t>
    <phoneticPr fontId="5" type="noConversion"/>
  </si>
  <si>
    <t>[합            계]</t>
    <phoneticPr fontId="5" type="noConversion"/>
  </si>
  <si>
    <t>1.1.2 면맞춤</t>
    <phoneticPr fontId="5" type="noConversion"/>
  </si>
  <si>
    <t>가. 면맞춤(WT) 한쪽</t>
    <phoneticPr fontId="5" type="noConversion"/>
  </si>
  <si>
    <t>1.1.3 줄맞춤</t>
    <phoneticPr fontId="5" type="noConversion"/>
  </si>
  <si>
    <t>1.1.4 이음매 처짐정정</t>
    <phoneticPr fontId="5" type="noConversion"/>
  </si>
  <si>
    <t>가. 이음매처짐정정</t>
    <phoneticPr fontId="5" type="noConversion"/>
  </si>
  <si>
    <t>가. 총다지기 (W.T) 양쪽</t>
    <phoneticPr fontId="5" type="noConversion"/>
  </si>
  <si>
    <t>(합    계)</t>
    <phoneticPr fontId="5" type="noConversion"/>
  </si>
  <si>
    <t>1. 궤도작업</t>
    <phoneticPr fontId="5" type="noConversion"/>
  </si>
  <si>
    <t>1.1 궤도정비</t>
    <phoneticPr fontId="5" type="noConversion"/>
  </si>
  <si>
    <t>가. 면맞춤(W.T) 한쪽</t>
    <phoneticPr fontId="5" type="noConversion"/>
  </si>
  <si>
    <t>다. 면맞춤(RC) 한쪽</t>
    <phoneticPr fontId="5" type="noConversion"/>
  </si>
  <si>
    <t>단위</t>
    <phoneticPr fontId="5" type="noConversion"/>
  </si>
  <si>
    <t>경비</t>
    <phoneticPr fontId="5" type="noConversion"/>
  </si>
  <si>
    <t>일위대가표17호표</t>
  </si>
  <si>
    <t>일위대가표18호표</t>
  </si>
  <si>
    <t>일위대가표19호표</t>
  </si>
  <si>
    <t>일위대가표20호표</t>
  </si>
  <si>
    <t>㎥</t>
    <phoneticPr fontId="5" type="noConversion"/>
  </si>
  <si>
    <t>단가</t>
  </si>
  <si>
    <t>일위대가표22호표</t>
  </si>
  <si>
    <t>가. 총다지기(W.T) 양쪽</t>
    <phoneticPr fontId="5" type="noConversion"/>
  </si>
  <si>
    <t>나. 총다지기(P.C.T) 양쪽</t>
    <phoneticPr fontId="5" type="noConversion"/>
  </si>
  <si>
    <t>가. 레일체결장치보수</t>
    <phoneticPr fontId="5" type="noConversion"/>
  </si>
  <si>
    <t>가. 자갈정리(1.5M)</t>
    <phoneticPr fontId="5" type="noConversion"/>
  </si>
  <si>
    <t>나. 자갈정리(3.0M)</t>
    <phoneticPr fontId="5" type="noConversion"/>
  </si>
  <si>
    <t>나. 총다지기 (P.C.T) 양쪽</t>
    <phoneticPr fontId="5" type="noConversion"/>
  </si>
  <si>
    <t>합     계</t>
    <phoneticPr fontId="5" type="noConversion"/>
  </si>
  <si>
    <t>금 액</t>
    <phoneticPr fontId="5" type="noConversion"/>
  </si>
  <si>
    <t>수 량</t>
    <phoneticPr fontId="5" type="noConversion"/>
  </si>
  <si>
    <t xml:space="preserve">수 량 </t>
    <phoneticPr fontId="5" type="noConversion"/>
  </si>
  <si>
    <t>나. 궤간정정(P.C/R.C) 한쪽</t>
    <phoneticPr fontId="5" type="noConversion"/>
  </si>
  <si>
    <t>나. 면맞춤(P.C.) 한쪽</t>
    <phoneticPr fontId="5" type="noConversion"/>
  </si>
  <si>
    <t>단 가</t>
    <phoneticPr fontId="5" type="noConversion"/>
  </si>
  <si>
    <t>금  액</t>
    <phoneticPr fontId="5" type="noConversion"/>
  </si>
  <si>
    <t>M</t>
    <phoneticPr fontId="5" type="noConversion"/>
  </si>
  <si>
    <t>M3</t>
    <phoneticPr fontId="5" type="noConversion"/>
  </si>
  <si>
    <t>M</t>
    <phoneticPr fontId="5" type="noConversion"/>
  </si>
  <si>
    <t>M2</t>
    <phoneticPr fontId="5" type="noConversion"/>
  </si>
  <si>
    <t>M2</t>
    <phoneticPr fontId="5" type="noConversion"/>
  </si>
  <si>
    <t>식</t>
    <phoneticPr fontId="5" type="noConversion"/>
  </si>
  <si>
    <t>회</t>
    <phoneticPr fontId="5" type="noConversion"/>
  </si>
  <si>
    <t>EA</t>
    <phoneticPr fontId="5" type="noConversion"/>
  </si>
  <si>
    <t>[ 합           계 ]</t>
    <phoneticPr fontId="5" type="noConversion"/>
  </si>
  <si>
    <t>호표 : 레일체결장치 보수  야간지하부  개</t>
    <phoneticPr fontId="5" type="noConversion"/>
  </si>
  <si>
    <t>호표 : 레일체결장치 보수  야간지상부  개</t>
    <phoneticPr fontId="5" type="noConversion"/>
  </si>
  <si>
    <t>호표 : 레일체결장치 보수  주간지상부  개</t>
    <phoneticPr fontId="5" type="noConversion"/>
  </si>
  <si>
    <t>2.2.2 부속품보수</t>
  </si>
  <si>
    <t>가. 부속품보수</t>
  </si>
  <si>
    <t>야간지하부</t>
  </si>
  <si>
    <t>야간지상부</t>
  </si>
  <si>
    <t>주간지상부</t>
  </si>
  <si>
    <t>내역서</t>
    <phoneticPr fontId="5" type="noConversion"/>
  </si>
  <si>
    <t>일위대가 목록표</t>
    <phoneticPr fontId="5" type="noConversion"/>
  </si>
  <si>
    <t>안전관리비 자료</t>
    <phoneticPr fontId="5" type="noConversion"/>
  </si>
  <si>
    <t>품    명</t>
    <phoneticPr fontId="5" type="noConversion"/>
  </si>
  <si>
    <t>규    격</t>
    <phoneticPr fontId="5" type="noConversion"/>
  </si>
  <si>
    <t>kM</t>
    <phoneticPr fontId="5" type="noConversion"/>
  </si>
  <si>
    <t>9호선 궤도시설 보수공사</t>
    <phoneticPr fontId="5" type="noConversion"/>
  </si>
  <si>
    <t>제1</t>
    <phoneticPr fontId="5" type="noConversion"/>
  </si>
  <si>
    <t>호표 : 멀티플 분기기작업 1틀당 주간지상부</t>
    <phoneticPr fontId="5" type="noConversion"/>
  </si>
  <si>
    <t>호표 : 멀티플 분기기작업 1틀당 야간지상부</t>
    <phoneticPr fontId="5" type="noConversion"/>
  </si>
  <si>
    <t>호표 : 멀티플작업 M당 야간지상부</t>
    <phoneticPr fontId="5" type="noConversion"/>
  </si>
  <si>
    <t>호표 : 멀티플작업 M당 주간지상부</t>
    <phoneticPr fontId="5" type="noConversion"/>
  </si>
  <si>
    <t>가. 멀티플 작업</t>
    <phoneticPr fontId="5" type="noConversion"/>
  </si>
  <si>
    <t>2.1.3 멀티플</t>
    <phoneticPr fontId="5" type="noConversion"/>
  </si>
  <si>
    <t>2.1.3 멀티플 분기작업</t>
    <phoneticPr fontId="5" type="noConversion"/>
  </si>
  <si>
    <t>가. 멀티플 분기기작업</t>
    <phoneticPr fontId="5" type="noConversion"/>
  </si>
  <si>
    <t>일위대가표1호표</t>
    <phoneticPr fontId="5" type="noConversion"/>
  </si>
  <si>
    <t>일위대가표7호표</t>
  </si>
  <si>
    <t>일위대가표8호표</t>
  </si>
  <si>
    <t>일위대가표9호표</t>
    <phoneticPr fontId="5" type="noConversion"/>
  </si>
  <si>
    <t>일위대가표13호표</t>
  </si>
  <si>
    <t>일위대가표16호표</t>
    <phoneticPr fontId="5" type="noConversion"/>
  </si>
  <si>
    <t>일위대가표21호표</t>
    <phoneticPr fontId="5" type="noConversion"/>
  </si>
  <si>
    <t>일위대가표23호표</t>
    <phoneticPr fontId="5" type="noConversion"/>
  </si>
  <si>
    <t>일위대가표24호표</t>
    <phoneticPr fontId="5" type="noConversion"/>
  </si>
  <si>
    <t>일위대가표28호표</t>
    <phoneticPr fontId="5" type="noConversion"/>
  </si>
  <si>
    <t>일위대가표32호표</t>
    <phoneticPr fontId="5" type="noConversion"/>
  </si>
  <si>
    <t>일위대가표34호표</t>
    <phoneticPr fontId="5" type="noConversion"/>
  </si>
  <si>
    <t>일위대가표37호표</t>
    <phoneticPr fontId="5" type="noConversion"/>
  </si>
  <si>
    <t>일위대가표50호표</t>
    <phoneticPr fontId="5" type="noConversion"/>
  </si>
  <si>
    <t>일위대가표53호표</t>
    <phoneticPr fontId="5" type="noConversion"/>
  </si>
  <si>
    <t>일위대가표57호표</t>
    <phoneticPr fontId="5" type="noConversion"/>
  </si>
  <si>
    <t>일위대가표60호표</t>
    <phoneticPr fontId="5" type="noConversion"/>
  </si>
  <si>
    <t>일위대가표63호표</t>
    <phoneticPr fontId="5" type="noConversion"/>
  </si>
  <si>
    <t>마.면맞춤(RC) (곡선부,복잡)</t>
    <phoneticPr fontId="5" type="noConversion"/>
  </si>
  <si>
    <t>다.궤간정정(P.C.T R.C)(곡선부,복잡)</t>
    <phoneticPr fontId="5" type="noConversion"/>
  </si>
  <si>
    <t>라. 면맞춤(WT) (곡선부,복잡)</t>
    <phoneticPr fontId="5" type="noConversion"/>
  </si>
  <si>
    <t>마. 면맞춤(RC) (곡선부,복잡)</t>
    <phoneticPr fontId="5" type="noConversion"/>
  </si>
  <si>
    <t>다. 줄맞춤(RC) (곡선부,복잡)</t>
    <phoneticPr fontId="5" type="noConversion"/>
  </si>
  <si>
    <t>1.1.5 유간정정</t>
    <phoneticPr fontId="5" type="noConversion"/>
  </si>
  <si>
    <t>1.1.7 총다지기(인력)</t>
    <phoneticPr fontId="5" type="noConversion"/>
  </si>
  <si>
    <t>1.1.8 총다지기(멀티플)</t>
    <phoneticPr fontId="5" type="noConversion"/>
  </si>
  <si>
    <t>1.2.1 레일류보수(연마)</t>
    <phoneticPr fontId="5" type="noConversion"/>
  </si>
  <si>
    <t>1.2.2 레일체결장치보수</t>
    <phoneticPr fontId="5" type="noConversion"/>
  </si>
  <si>
    <t>1.2.3 자갈보충</t>
    <phoneticPr fontId="5" type="noConversion"/>
  </si>
  <si>
    <t>1.2.4 자갈정리</t>
    <phoneticPr fontId="5" type="noConversion"/>
  </si>
  <si>
    <t>가. 멀티플 분기작업</t>
    <phoneticPr fontId="5" type="noConversion"/>
  </si>
  <si>
    <t>5.1 레일탐상</t>
    <phoneticPr fontId="5" type="noConversion"/>
  </si>
  <si>
    <t>5.2 궤도 점검정비</t>
    <phoneticPr fontId="5" type="noConversion"/>
  </si>
  <si>
    <t>9호선 궤도시설 보수공사'</t>
    <phoneticPr fontId="5" type="noConversion"/>
  </si>
  <si>
    <t>공 사 명 : 9호선 궤도시설 보수공사</t>
    <phoneticPr fontId="5" type="noConversion"/>
  </si>
  <si>
    <t>규격</t>
    <phoneticPr fontId="5" type="noConversion"/>
  </si>
  <si>
    <t>합계</t>
    <phoneticPr fontId="5" type="noConversion"/>
  </si>
  <si>
    <t>가. 자갈보충 측선 (             ~ 500m이하)</t>
    <phoneticPr fontId="5" type="noConversion"/>
  </si>
  <si>
    <t>나. 자갈보충 측선 (500m초과 ~ 1 km이하)</t>
    <phoneticPr fontId="5" type="noConversion"/>
  </si>
  <si>
    <t>다. 자갈보충 본선 (1km초과  ~ 2 km이하)</t>
    <phoneticPr fontId="5" type="noConversion"/>
  </si>
  <si>
    <t>가. 자갈보충 측선  ( ~ 500m이하)</t>
    <phoneticPr fontId="5" type="noConversion"/>
  </si>
  <si>
    <t>나. 자갈보충 측선 (500m초과)</t>
    <phoneticPr fontId="25" type="noConversion"/>
  </si>
  <si>
    <t xml:space="preserve">다. 자갈보충 본선 </t>
    <phoneticPr fontId="5" type="noConversion"/>
  </si>
  <si>
    <t>1.1.6 총다지기(인력)</t>
    <phoneticPr fontId="5" type="noConversion"/>
  </si>
  <si>
    <t>1.1.7 총다지기(멀티플)</t>
    <phoneticPr fontId="5" type="noConversion"/>
  </si>
  <si>
    <t>가. 배수로 응급복구</t>
    <phoneticPr fontId="5" type="noConversion"/>
  </si>
  <si>
    <t>나. 배수로 응급복구</t>
    <phoneticPr fontId="5" type="noConversion"/>
  </si>
  <si>
    <t>4.1 응급복구</t>
    <phoneticPr fontId="5" type="noConversion"/>
  </si>
  <si>
    <t>[합   계]</t>
    <phoneticPr fontId="5" type="noConversion"/>
  </si>
  <si>
    <t>가. 배수로 응급보수</t>
    <phoneticPr fontId="5" type="noConversion"/>
  </si>
  <si>
    <t>배  부  율</t>
    <phoneticPr fontId="5" type="noConversion"/>
  </si>
  <si>
    <t>일위대가표25호표</t>
    <phoneticPr fontId="5" type="noConversion"/>
  </si>
  <si>
    <t>일위대가표26호표</t>
    <phoneticPr fontId="5" type="noConversion"/>
  </si>
  <si>
    <t>일위대가표27호표</t>
    <phoneticPr fontId="5" type="noConversion"/>
  </si>
  <si>
    <t>일위대가표29호표</t>
    <phoneticPr fontId="5" type="noConversion"/>
  </si>
  <si>
    <t>일위대가표30호표</t>
    <phoneticPr fontId="5" type="noConversion"/>
  </si>
  <si>
    <t>일위대가표31호표</t>
    <phoneticPr fontId="5" type="noConversion"/>
  </si>
  <si>
    <t>일위대가표33호표</t>
    <phoneticPr fontId="5" type="noConversion"/>
  </si>
  <si>
    <t>일위대가표35호표</t>
    <phoneticPr fontId="5" type="noConversion"/>
  </si>
  <si>
    <t>일위대가표36호표</t>
    <phoneticPr fontId="5" type="noConversion"/>
  </si>
  <si>
    <t>일위대가표38호표</t>
    <phoneticPr fontId="5" type="noConversion"/>
  </si>
  <si>
    <t>일위대가표39호표</t>
    <phoneticPr fontId="5" type="noConversion"/>
  </si>
  <si>
    <t>일위대가표41호표</t>
    <phoneticPr fontId="5" type="noConversion"/>
  </si>
  <si>
    <t>일위대가표42호표</t>
    <phoneticPr fontId="5" type="noConversion"/>
  </si>
  <si>
    <t>일위대가표43호표</t>
    <phoneticPr fontId="5" type="noConversion"/>
  </si>
  <si>
    <t>일위대가표44호표</t>
    <phoneticPr fontId="5" type="noConversion"/>
  </si>
  <si>
    <t>일위대가표45호표</t>
    <phoneticPr fontId="5" type="noConversion"/>
  </si>
  <si>
    <t>일위대가표47호표</t>
    <phoneticPr fontId="5" type="noConversion"/>
  </si>
  <si>
    <t>일위대가표48호표</t>
    <phoneticPr fontId="5" type="noConversion"/>
  </si>
  <si>
    <t>일위대가표49호표</t>
    <phoneticPr fontId="5" type="noConversion"/>
  </si>
  <si>
    <t>일위대가표51호표</t>
    <phoneticPr fontId="5" type="noConversion"/>
  </si>
  <si>
    <t>일위대가표52호표</t>
    <phoneticPr fontId="5" type="noConversion"/>
  </si>
  <si>
    <t>일위대가표54호표</t>
    <phoneticPr fontId="5" type="noConversion"/>
  </si>
  <si>
    <t>일위대가표56호표</t>
    <phoneticPr fontId="5" type="noConversion"/>
  </si>
  <si>
    <t>일위대가표58호표</t>
    <phoneticPr fontId="5" type="noConversion"/>
  </si>
  <si>
    <t>일위대가표59호표</t>
    <phoneticPr fontId="5" type="noConversion"/>
  </si>
  <si>
    <t>일위대가표61호표</t>
    <phoneticPr fontId="5" type="noConversion"/>
  </si>
  <si>
    <t>일위대가표62호표</t>
    <phoneticPr fontId="5" type="noConversion"/>
  </si>
  <si>
    <t>산출기준</t>
    <phoneticPr fontId="25" type="noConversion"/>
  </si>
  <si>
    <t>나. 줄맞춤(P.CT.)  (복잡)</t>
    <phoneticPr fontId="5" type="noConversion"/>
  </si>
  <si>
    <t>호표 : 궤간정정 (목침목) 한쪽 야간지상부 M@</t>
    <phoneticPr fontId="5" type="noConversion"/>
  </si>
  <si>
    <t>호표 : 궤간정정 (목침목) 한쪽 주간지상부 M@</t>
    <phoneticPr fontId="5" type="noConversion"/>
  </si>
  <si>
    <t>호표 : 궤간정정 (PC,RC침목) 한쪽 야간지상부 M@</t>
    <phoneticPr fontId="5" type="noConversion"/>
  </si>
  <si>
    <t>호표 : 궤간정정 (PC,RC침목) 한쪽 주간지상부 M@</t>
    <phoneticPr fontId="5" type="noConversion"/>
  </si>
  <si>
    <t>호표 : 면맞춤(목침목) 한쪽  야간지상부 M@</t>
    <phoneticPr fontId="5" type="noConversion"/>
  </si>
  <si>
    <t>호표 : 면맞춤(목침목) 한쪽  주간지상부 M@</t>
    <phoneticPr fontId="5" type="noConversion"/>
  </si>
  <si>
    <t>호표 : 면맞춤(P.C침목) 한쪽 야간지상부 M@</t>
    <phoneticPr fontId="5" type="noConversion"/>
  </si>
  <si>
    <t>호표 : 면맞춤(P.C침목) 한쪽 주간지상부 M@</t>
    <phoneticPr fontId="5" type="noConversion"/>
  </si>
  <si>
    <t>호표 : 면맞춤(R.C침목) 한쪽 야간지하부 M@</t>
    <phoneticPr fontId="5" type="noConversion"/>
  </si>
  <si>
    <t>호표 : 줄맞춤(목침목) 양쪽 야간지상부  M@</t>
    <phoneticPr fontId="5" type="noConversion"/>
  </si>
  <si>
    <t>호표 : 줄맞춤(목침목) 양쪽 주간지상부  M@</t>
    <phoneticPr fontId="5" type="noConversion"/>
  </si>
  <si>
    <t>호표 : 줄맞춤(P.C침목) 양쪽  야간지상부  M@</t>
    <phoneticPr fontId="5" type="noConversion"/>
  </si>
  <si>
    <t>호표 : 줄맞춤(P.C침목) 양쪽  주간지상부  M@</t>
    <phoneticPr fontId="5" type="noConversion"/>
  </si>
  <si>
    <t>호표 : 이음매 처짐정정 야간지상부 개소@</t>
    <phoneticPr fontId="5" type="noConversion"/>
  </si>
  <si>
    <t>호표 : 이음매 처짐정정 주간지상부 개소@</t>
    <phoneticPr fontId="5" type="noConversion"/>
  </si>
  <si>
    <t>호표 : 총다지기(인력, W.T의 경우, 양쪽)   야간지상부   M@</t>
    <phoneticPr fontId="5" type="noConversion"/>
  </si>
  <si>
    <t>호표 : 총다지기(인력, W.T의 경우, 양쪽)   주간지상부   M@</t>
    <phoneticPr fontId="5" type="noConversion"/>
  </si>
  <si>
    <t>호표 : 총다지기(인력, P.C T의 경우, 양쪽)   야간지상부   M@</t>
    <phoneticPr fontId="5" type="noConversion"/>
  </si>
  <si>
    <t>호표 : 총다지기(인력, P.C T의 경우, 양쪽)   주간지상부   M@</t>
    <phoneticPr fontId="5" type="noConversion"/>
  </si>
  <si>
    <t>호표 : 레일류 보수(연마) 야간지하부 M@</t>
    <phoneticPr fontId="5" type="noConversion"/>
  </si>
  <si>
    <t>호표 : 레일류 보수(연마) 야간지상부 M@</t>
    <phoneticPr fontId="5" type="noConversion"/>
  </si>
  <si>
    <t>호표 : 레일류 보수(연마) 주간지상부 M@</t>
    <phoneticPr fontId="5" type="noConversion"/>
  </si>
  <si>
    <t>호표 : 자갈정리(폭1.5M 기준)   야간지상부  M@</t>
    <phoneticPr fontId="5" type="noConversion"/>
  </si>
  <si>
    <t>호표 : 자갈정리(폭1.5M 기준)   주간지상부  M@</t>
    <phoneticPr fontId="5" type="noConversion"/>
  </si>
  <si>
    <t>호표 : 자갈정리(폭3M 기준)   야간지상부  M@</t>
    <phoneticPr fontId="5" type="noConversion"/>
  </si>
  <si>
    <t>호표 : 자갈정리(폭3M 기준)   주간지상부  M@</t>
    <phoneticPr fontId="5" type="noConversion"/>
  </si>
  <si>
    <t>호표 : 분기궤간 및 줄맞춤 야간지하부  M@</t>
    <phoneticPr fontId="5" type="noConversion"/>
  </si>
  <si>
    <t>호표 : 분기궤간 및 줄맞춤 야간지상부  M@</t>
    <phoneticPr fontId="5" type="noConversion"/>
  </si>
  <si>
    <t>호표 : 분기궤간 및 줄맞춤 주간지상부  M@</t>
    <phoneticPr fontId="5" type="noConversion"/>
  </si>
  <si>
    <t>호표 : 분기고저정정 주간지상부 M@</t>
    <phoneticPr fontId="5" type="noConversion"/>
  </si>
  <si>
    <t>호표 : 분기부 레일류(연마) 야간지하부 M@</t>
    <phoneticPr fontId="5" type="noConversion"/>
  </si>
  <si>
    <t>호표 : 분기부 레일류(연마) 야간지상부 M@</t>
    <phoneticPr fontId="5" type="noConversion"/>
  </si>
  <si>
    <t>호표 : 분기부 레일류(연마) 주간지상부 M@</t>
    <phoneticPr fontId="5" type="noConversion"/>
  </si>
  <si>
    <t>호표 : 분기부 부속품 보수 야간지하부 개@</t>
    <phoneticPr fontId="5" type="noConversion"/>
  </si>
  <si>
    <t>호표 : 분기부 부속품 보수 야간지상부 개@</t>
    <phoneticPr fontId="5" type="noConversion"/>
  </si>
  <si>
    <t>호표 : 분기부 부속품 보수 주간지상부 개@</t>
    <phoneticPr fontId="5" type="noConversion"/>
  </si>
  <si>
    <t>호표 : 배수로 응급복구 야간  개소@</t>
    <phoneticPr fontId="5" type="noConversion"/>
  </si>
  <si>
    <t>금액</t>
    <phoneticPr fontId="5" type="noConversion"/>
  </si>
  <si>
    <t>2010년도</t>
    <phoneticPr fontId="25" type="noConversion"/>
  </si>
  <si>
    <t>다. 궤간정정(RCT, ALT) 복잡 한쪽</t>
    <phoneticPr fontId="5" type="noConversion"/>
  </si>
  <si>
    <t>2.1.3 총다지기(인력)</t>
    <phoneticPr fontId="5" type="noConversion"/>
  </si>
  <si>
    <t>일위대가표4호표</t>
    <phoneticPr fontId="25" type="noConversion"/>
  </si>
  <si>
    <t>다.궤간정정(RCT, ALT) (곡선부,복잡)</t>
    <phoneticPr fontId="5" type="noConversion"/>
  </si>
  <si>
    <t>1.1.1 총다지기(멀티플)</t>
    <phoneticPr fontId="5" type="noConversion"/>
  </si>
  <si>
    <t>2.1.1 멀티플 분기작업</t>
    <phoneticPr fontId="5" type="noConversion"/>
  </si>
  <si>
    <t>단수조정 -153</t>
    <phoneticPr fontId="25" type="noConversion"/>
  </si>
  <si>
    <t>경  비</t>
    <phoneticPr fontId="5" type="noConversion"/>
  </si>
  <si>
    <t>합  계</t>
    <phoneticPr fontId="5" type="noConversion"/>
  </si>
  <si>
    <t>3.1 노반배수</t>
    <phoneticPr fontId="5" type="noConversion"/>
  </si>
  <si>
    <t>나. 총다지기(P.C.T) 양쪽</t>
    <phoneticPr fontId="5" type="noConversion"/>
  </si>
  <si>
    <t>가. 레일류 보수(연마)</t>
    <phoneticPr fontId="5" type="noConversion"/>
  </si>
  <si>
    <t>가. 레일체결장치보수</t>
    <phoneticPr fontId="5" type="noConversion"/>
  </si>
  <si>
    <t>나. 자갈보충 측선 (500m초과)</t>
    <phoneticPr fontId="25" type="noConversion"/>
  </si>
  <si>
    <t xml:space="preserve">  직접노무비의 ×12.2%</t>
    <phoneticPr fontId="5" type="noConversion"/>
  </si>
  <si>
    <t xml:space="preserve">  (직접노무비+간접노무비)×3.4%</t>
    <phoneticPr fontId="5" type="noConversion"/>
  </si>
  <si>
    <t xml:space="preserve">  (직접노무비+간접노무비)×0.67%</t>
    <phoneticPr fontId="5" type="noConversion"/>
  </si>
  <si>
    <t xml:space="preserve">  직접노무비의 ×1.49%</t>
    <phoneticPr fontId="5" type="noConversion"/>
  </si>
  <si>
    <t xml:space="preserve">  직접노무비의 ×2.43%</t>
    <phoneticPr fontId="5" type="noConversion"/>
  </si>
  <si>
    <t xml:space="preserve">  직접노무비의 ×2.3%</t>
    <phoneticPr fontId="5" type="noConversion"/>
  </si>
  <si>
    <t xml:space="preserve">  (재료비+노무비)×6.3%</t>
    <phoneticPr fontId="5" type="noConversion"/>
  </si>
  <si>
    <t xml:space="preserve">  (재료비+직접노무비+산출경비)×0.5%</t>
    <phoneticPr fontId="5" type="noConversion"/>
  </si>
  <si>
    <t xml:space="preserve">  (재료비+직접노무비)×2.48%</t>
    <phoneticPr fontId="5" type="noConversion"/>
  </si>
  <si>
    <t xml:space="preserve">  순공사원가×5.0%</t>
    <phoneticPr fontId="5" type="noConversion"/>
  </si>
  <si>
    <t xml:space="preserve">  (순공사원가+일반관리비-재료비)×15%</t>
    <phoneticPr fontId="5" type="noConversion"/>
  </si>
  <si>
    <t xml:space="preserve">  총원가×10%</t>
    <phoneticPr fontId="5" type="noConversion"/>
  </si>
  <si>
    <t>품                         명</t>
    <phoneticPr fontId="25" type="noConversion"/>
  </si>
  <si>
    <t>규       격</t>
    <phoneticPr fontId="5" type="noConversion"/>
  </si>
  <si>
    <t>수   량</t>
    <phoneticPr fontId="25" type="noConversion"/>
  </si>
  <si>
    <t>단   가</t>
    <phoneticPr fontId="5" type="noConversion"/>
  </si>
  <si>
    <t xml:space="preserve">  각 역사 E/S체수관련</t>
    <phoneticPr fontId="25" type="noConversion"/>
  </si>
  <si>
    <t>재료비</t>
    <phoneticPr fontId="25" type="noConversion"/>
  </si>
  <si>
    <t>노무비</t>
    <phoneticPr fontId="25" type="noConversion"/>
  </si>
  <si>
    <t>경비</t>
    <phoneticPr fontId="25" type="noConversion"/>
  </si>
  <si>
    <t>합계</t>
    <phoneticPr fontId="25" type="noConversion"/>
  </si>
  <si>
    <t>금액</t>
    <phoneticPr fontId="25" type="noConversion"/>
  </si>
  <si>
    <t>단 가</t>
    <phoneticPr fontId="25" type="noConversion"/>
  </si>
  <si>
    <t>금   액</t>
    <phoneticPr fontId="25" type="noConversion"/>
  </si>
  <si>
    <t>비 고</t>
    <phoneticPr fontId="25" type="noConversion"/>
  </si>
  <si>
    <t>품                                    명</t>
    <phoneticPr fontId="25" type="noConversion"/>
  </si>
  <si>
    <t>궤도유지보수내역서</t>
    <phoneticPr fontId="5" type="noConversion"/>
  </si>
  <si>
    <t xml:space="preserve"> 공종별수량산출표 </t>
    <phoneticPr fontId="5" type="noConversion"/>
  </si>
  <si>
    <t>궤도작업</t>
    <phoneticPr fontId="25" type="noConversion"/>
  </si>
  <si>
    <t>노반작업</t>
    <phoneticPr fontId="25" type="noConversion"/>
  </si>
  <si>
    <t>제작업</t>
    <phoneticPr fontId="25" type="noConversion"/>
  </si>
  <si>
    <t>직접공사비</t>
    <phoneticPr fontId="5" type="noConversion"/>
  </si>
  <si>
    <t>간접노무비</t>
    <phoneticPr fontId="5" type="noConversion"/>
  </si>
  <si>
    <t>산재보험료</t>
    <phoneticPr fontId="5" type="noConversion"/>
  </si>
  <si>
    <t>고용보험료</t>
    <phoneticPr fontId="5" type="noConversion"/>
  </si>
  <si>
    <t>건강보험료</t>
    <phoneticPr fontId="5" type="noConversion"/>
  </si>
  <si>
    <t>연금보헙료</t>
    <phoneticPr fontId="5" type="noConversion"/>
  </si>
  <si>
    <t>퇴직공제부금비</t>
    <phoneticPr fontId="5" type="noConversion"/>
  </si>
  <si>
    <t>기타경비</t>
    <phoneticPr fontId="5" type="noConversion"/>
  </si>
  <si>
    <t>환경보전비</t>
    <phoneticPr fontId="5" type="noConversion"/>
  </si>
  <si>
    <t>산업안전보건관리비</t>
    <phoneticPr fontId="5" type="noConversion"/>
  </si>
  <si>
    <t>순공사원가</t>
    <phoneticPr fontId="5" type="noConversion"/>
  </si>
  <si>
    <t>일반관리비</t>
    <phoneticPr fontId="5" type="noConversion"/>
  </si>
  <si>
    <t>부가가치세</t>
    <phoneticPr fontId="5" type="noConversion"/>
  </si>
  <si>
    <t>이윤</t>
    <phoneticPr fontId="5" type="noConversion"/>
  </si>
  <si>
    <t>총원가</t>
    <phoneticPr fontId="5" type="noConversion"/>
  </si>
  <si>
    <t>총금액</t>
    <phoneticPr fontId="5" type="noConversion"/>
  </si>
  <si>
    <r>
      <t>호표 : 자갈보충  측선 주간지상부  M</t>
    </r>
    <r>
      <rPr>
        <b/>
        <vertAlign val="superscript"/>
        <sz val="12"/>
        <rFont val="굴림"/>
        <family val="3"/>
        <charset val="129"/>
      </rPr>
      <t>3</t>
    </r>
    <r>
      <rPr>
        <b/>
        <sz val="12"/>
        <rFont val="굴림"/>
        <family val="3"/>
        <charset val="129"/>
      </rPr>
      <t>당 500m이하</t>
    </r>
    <phoneticPr fontId="5" type="noConversion"/>
  </si>
  <si>
    <r>
      <t>호표 : 자갈보충 측선 주간지상부  M</t>
    </r>
    <r>
      <rPr>
        <b/>
        <vertAlign val="superscript"/>
        <sz val="12"/>
        <rFont val="굴림"/>
        <family val="3"/>
        <charset val="129"/>
      </rPr>
      <t>3</t>
    </r>
    <r>
      <rPr>
        <b/>
        <sz val="12"/>
        <rFont val="굴림"/>
        <family val="3"/>
        <charset val="129"/>
      </rPr>
      <t xml:space="preserve">당 500m초과 </t>
    </r>
    <phoneticPr fontId="5" type="noConversion"/>
  </si>
  <si>
    <r>
      <t>호표 : 자갈보충 본선  야간지상부  M</t>
    </r>
    <r>
      <rPr>
        <b/>
        <vertAlign val="superscript"/>
        <sz val="12"/>
        <rFont val="굴림"/>
        <family val="3"/>
        <charset val="129"/>
      </rPr>
      <t>3</t>
    </r>
    <r>
      <rPr>
        <b/>
        <sz val="12"/>
        <rFont val="굴림"/>
        <family val="3"/>
        <charset val="129"/>
      </rPr>
      <t>@</t>
    </r>
    <phoneticPr fontId="5" type="noConversion"/>
  </si>
  <si>
    <t>예상낙찰율</t>
    <phoneticPr fontId="25" type="noConversion"/>
  </si>
  <si>
    <t>책정된예산</t>
    <phoneticPr fontId="25" type="noConversion"/>
  </si>
  <si>
    <t>분기기작업</t>
    <phoneticPr fontId="25" type="noConversion"/>
  </si>
  <si>
    <t>검사및조사</t>
    <phoneticPr fontId="25" type="noConversion"/>
  </si>
  <si>
    <t>예상낙찰율</t>
    <phoneticPr fontId="25" type="noConversion"/>
  </si>
  <si>
    <t>단수조정 -243</t>
    <phoneticPr fontId="25" type="noConversion"/>
  </si>
  <si>
    <r>
      <t>M</t>
    </r>
    <r>
      <rPr>
        <vertAlign val="superscript"/>
        <sz val="12"/>
        <rFont val="굴림"/>
        <family val="3"/>
        <charset val="129"/>
      </rPr>
      <t>3</t>
    </r>
    <phoneticPr fontId="5" type="noConversion"/>
  </si>
  <si>
    <r>
      <t>M</t>
    </r>
    <r>
      <rPr>
        <vertAlign val="superscript"/>
        <sz val="12"/>
        <rFont val="굴림"/>
        <family val="3"/>
        <charset val="129"/>
      </rPr>
      <t>2</t>
    </r>
    <phoneticPr fontId="5" type="noConversion"/>
  </si>
  <si>
    <t xml:space="preserve">  측선7606m, 2년차 5%</t>
    <phoneticPr fontId="25" type="noConversion"/>
  </si>
  <si>
    <t>호표 : 유간정정 주간지상부 개소@</t>
    <phoneticPr fontId="5" type="noConversion"/>
  </si>
  <si>
    <t>호표 : 궤간정정(PCT,RC)(곡선부,복잡) 야간지하부 M@</t>
    <phoneticPr fontId="5" type="noConversion"/>
  </si>
  <si>
    <t xml:space="preserve"> 공종별수량산출집계표(인력용역)</t>
  </si>
  <si>
    <t xml:space="preserve">  본선+부본선  64㎞</t>
    <phoneticPr fontId="25" type="noConversion"/>
  </si>
  <si>
    <t>가. 궤도제작업</t>
  </si>
  <si>
    <t>가.궤도제작업</t>
  </si>
  <si>
    <t>호표 : 궤도제작업 야간지하부 KM@</t>
  </si>
  <si>
    <t>가. 배수로 응급복구</t>
  </si>
  <si>
    <t>km</t>
  </si>
  <si>
    <t>제28</t>
  </si>
  <si>
    <t>제29</t>
  </si>
  <si>
    <t>제31</t>
  </si>
  <si>
    <t>제32</t>
  </si>
  <si>
    <t>제33</t>
  </si>
  <si>
    <t>제34</t>
  </si>
  <si>
    <t>제35</t>
  </si>
  <si>
    <t>제36</t>
  </si>
  <si>
    <t>제37</t>
  </si>
  <si>
    <t>제38</t>
  </si>
  <si>
    <t>제39</t>
  </si>
  <si>
    <t>제40</t>
  </si>
  <si>
    <t>제41</t>
  </si>
  <si>
    <t>제42</t>
  </si>
  <si>
    <t>제43</t>
  </si>
  <si>
    <t>제44</t>
  </si>
  <si>
    <t>제45</t>
  </si>
  <si>
    <t>제46</t>
  </si>
  <si>
    <t>제47</t>
  </si>
  <si>
    <t>제48</t>
  </si>
  <si>
    <t>제49</t>
  </si>
  <si>
    <t>제50</t>
  </si>
  <si>
    <t>제51</t>
  </si>
  <si>
    <t>제52</t>
  </si>
  <si>
    <t>호표 : 분기고저정정 야간지상부 M@</t>
  </si>
  <si>
    <t>제11</t>
  </si>
  <si>
    <t>제12</t>
  </si>
  <si>
    <t>제13</t>
  </si>
  <si>
    <t>제14</t>
  </si>
  <si>
    <t>제15</t>
  </si>
  <si>
    <t>제16</t>
  </si>
  <si>
    <t>제17</t>
  </si>
  <si>
    <t>제18</t>
  </si>
  <si>
    <t>제19</t>
  </si>
  <si>
    <t>제20</t>
  </si>
  <si>
    <t>제21</t>
  </si>
  <si>
    <t>제22</t>
  </si>
  <si>
    <t>제23</t>
  </si>
  <si>
    <t>제24</t>
  </si>
  <si>
    <t>제25</t>
  </si>
  <si>
    <t>제26</t>
  </si>
  <si>
    <t>제27</t>
  </si>
  <si>
    <t>4. 검사 보조</t>
  </si>
  <si>
    <t>4.2 궤도 점검정비</t>
  </si>
  <si>
    <t>3.2 터널 물청소 뒷정리 작업</t>
  </si>
  <si>
    <t>4.1 레일탐상</t>
  </si>
  <si>
    <t>가.레일탐상</t>
  </si>
  <si>
    <t>4. 검사보조</t>
  </si>
  <si>
    <t>가. 레일탐상</t>
  </si>
  <si>
    <t>3.2 터널물청소 뒷정리 작업</t>
  </si>
  <si>
    <t>호표 : 레일탐상  kM@</t>
  </si>
  <si>
    <t>제3</t>
  </si>
  <si>
    <t>제4</t>
  </si>
  <si>
    <t>제5</t>
  </si>
  <si>
    <t>제6</t>
  </si>
  <si>
    <t>제7</t>
  </si>
  <si>
    <t>제8</t>
  </si>
  <si>
    <t>제9</t>
  </si>
  <si>
    <t>제10</t>
  </si>
  <si>
    <t>호표 : 분기고저 총다지기 주간지상부 M@</t>
  </si>
  <si>
    <t>호표 : 분기고저 총다지기 야간지상부 M@</t>
  </si>
  <si>
    <t xml:space="preserve">  지하 본선 63틀 분기연장 2,325m, 틀당 20m</t>
  </si>
  <si>
    <t xml:space="preserve">  지상 본선 5틀 분기연장 190m, 회차선 틀당 40m</t>
  </si>
  <si>
    <t xml:space="preserve">  기지 51틀 분기연장 1,454m, 기지 이상개소</t>
  </si>
  <si>
    <t xml:space="preserve">  50kg, R&lt;300m, 3202m부설</t>
  </si>
  <si>
    <t xml:space="preserve">  본선 자갈도상 상, 하선 1,737m </t>
  </si>
  <si>
    <t xml:space="preserve">  측선7606m,</t>
  </si>
  <si>
    <t xml:space="preserve">  콘크리트 도상 61,707m</t>
  </si>
  <si>
    <t xml:space="preserve">  측선7606m</t>
  </si>
  <si>
    <t xml:space="preserve">  콘크리트 도상 61,707m </t>
  </si>
  <si>
    <t xml:space="preserve">  353개소</t>
  </si>
  <si>
    <t xml:space="preserve">  353개소 </t>
  </si>
  <si>
    <t xml:space="preserve">  50kg, R&lt;300m, 3202m부설로써 신선</t>
  </si>
  <si>
    <t xml:space="preserve">  본선 지하 곡선부 R&lt;800m 22,312m </t>
  </si>
  <si>
    <t xml:space="preserve">  측선 7606m</t>
  </si>
  <si>
    <t xml:space="preserve">  콘크리트 도상 61,707m × 1.6 × 2 = 197,462개</t>
  </si>
  <si>
    <t xml:space="preserve">  본선 자갈도상 1,737m × 1.6 × 2 = 5,558개 </t>
  </si>
  <si>
    <t xml:space="preserve">  측선 10,808m × 1.7 × 2 = 36,747개</t>
  </si>
  <si>
    <t xml:space="preserve">  측선 26,516㎥ / 2 = 13,258㎥</t>
  </si>
  <si>
    <t xml:space="preserve">  본선 지상부 4,582㎥</t>
  </si>
  <si>
    <t xml:space="preserve">  지하 본선 63틀 분기연장 2,325m</t>
  </si>
  <si>
    <t xml:space="preserve">  지상 본선 2틀 분기연장 115m</t>
  </si>
  <si>
    <t xml:space="preserve">  기지 51틀 분기연장 1,454m</t>
  </si>
  <si>
    <t xml:space="preserve">  지상 본선 5틀 분기연장 190m</t>
  </si>
  <si>
    <t xml:space="preserve">  지하 본선 63틀 × 연결간 외 237개 = 14,931개</t>
  </si>
  <si>
    <t xml:space="preserve">  지상 본선 5틀 × 연결간 외 237개 = 1,185개</t>
  </si>
  <si>
    <t xml:space="preserve">  기지 51틀 × 연결간 외 237개 = 12,087개</t>
  </si>
  <si>
    <t>고용보험료</t>
  </si>
  <si>
    <t>간접노무비</t>
  </si>
  <si>
    <t xml:space="preserve">산재보험료 </t>
  </si>
  <si>
    <t>건강보험료</t>
  </si>
  <si>
    <t>연금보헙료</t>
  </si>
  <si>
    <t>기타경비</t>
  </si>
  <si>
    <t>일위대가목록표(1)</t>
  </si>
  <si>
    <t>호표 : 레일교환(60kg,RC,지하,야간, 한쪽) 20m@</t>
    <phoneticPr fontId="5" type="noConversion"/>
  </si>
  <si>
    <t>호표 : 테르미트용접(보통레일,60kg,지하부,야간) 개소@</t>
    <phoneticPr fontId="5" type="noConversion"/>
  </si>
  <si>
    <t>호표 : 가스압접(보통레일,60kg,장척화,지상부,주간) 개소@</t>
    <phoneticPr fontId="5" type="noConversion"/>
  </si>
  <si>
    <t>호표 : 레일절단(지하부,60kg,야간) 개소@</t>
    <phoneticPr fontId="5" type="noConversion"/>
  </si>
  <si>
    <t>호표 : 가스압접 설치 및 철거(지상부,주간) 회@</t>
    <phoneticPr fontId="5" type="noConversion"/>
  </si>
  <si>
    <t>호표 : 체결구 해체 및 체결(한쪽, 지하부,야간) 개@</t>
    <phoneticPr fontId="5" type="noConversion"/>
  </si>
  <si>
    <t>호표 : 레일용접부 검사비(60kg,주간) 개소@</t>
    <phoneticPr fontId="5" type="noConversion"/>
  </si>
  <si>
    <t>호표 : 레일용접부 검사비(60kg,야간) 개소@</t>
    <phoneticPr fontId="5" type="noConversion"/>
  </si>
  <si>
    <t>제53</t>
  </si>
  <si>
    <t>제54</t>
  </si>
  <si>
    <t>제55</t>
  </si>
  <si>
    <t>제56</t>
  </si>
  <si>
    <t>제57</t>
  </si>
  <si>
    <t>제58</t>
  </si>
  <si>
    <t>제59</t>
  </si>
  <si>
    <t>5. 레일교환작업</t>
    <phoneticPr fontId="25" type="noConversion"/>
  </si>
  <si>
    <t>20m</t>
    <phoneticPr fontId="25" type="noConversion"/>
  </si>
  <si>
    <t>개소</t>
    <phoneticPr fontId="5" type="noConversion"/>
  </si>
  <si>
    <t>개소</t>
    <phoneticPr fontId="25" type="noConversion"/>
  </si>
  <si>
    <t>가.레일용접부 검사비(60kg,주간) 개소@</t>
    <phoneticPr fontId="25" type="noConversion"/>
  </si>
  <si>
    <t>주간지상부</t>
    <phoneticPr fontId="5" type="noConversion"/>
  </si>
  <si>
    <t>야간지하부</t>
    <phoneticPr fontId="25" type="noConversion"/>
  </si>
  <si>
    <t>회</t>
    <phoneticPr fontId="5" type="noConversion"/>
  </si>
  <si>
    <t>개</t>
    <phoneticPr fontId="25" type="noConversion"/>
  </si>
  <si>
    <t>5.6 체결구 해체 및 체결</t>
    <phoneticPr fontId="25" type="noConversion"/>
  </si>
  <si>
    <t>가.체결구 해체 및 체결(한쪽)</t>
    <phoneticPr fontId="25" type="noConversion"/>
  </si>
  <si>
    <t>나.레일용접부 검사비(60kg,야간) 개소@</t>
    <phoneticPr fontId="25" type="noConversion"/>
  </si>
  <si>
    <t>5.3 가스압접</t>
    <phoneticPr fontId="25" type="noConversion"/>
  </si>
  <si>
    <t>5.4 레일절단</t>
    <phoneticPr fontId="25" type="noConversion"/>
  </si>
  <si>
    <t xml:space="preserve">가 레일절단(지하부,60kg) </t>
    <phoneticPr fontId="25" type="noConversion"/>
  </si>
  <si>
    <t>5.2 테르미트용접</t>
    <phoneticPr fontId="25" type="noConversion"/>
  </si>
  <si>
    <t>5.1 레일교환</t>
    <phoneticPr fontId="25" type="noConversion"/>
  </si>
  <si>
    <t>5.7 레일용접부 검사</t>
    <phoneticPr fontId="25" type="noConversion"/>
  </si>
  <si>
    <t xml:space="preserve">가.테르미트용접(보통레일,60kg,지하부) </t>
    <phoneticPr fontId="25" type="noConversion"/>
  </si>
  <si>
    <t xml:space="preserve">가.가스압접(보통레일,60kg,장척화,지상부) </t>
    <phoneticPr fontId="25" type="noConversion"/>
  </si>
  <si>
    <t xml:space="preserve">가.가스압접 설치 및 철거(지상부) </t>
    <phoneticPr fontId="25" type="noConversion"/>
  </si>
  <si>
    <t>5.5 가스압접 설치 및 철거</t>
    <phoneticPr fontId="25" type="noConversion"/>
  </si>
  <si>
    <t>가 레일교환(60kg,RC, 한쪽) 20m@</t>
    <phoneticPr fontId="25" type="noConversion"/>
  </si>
  <si>
    <t>야간지하부</t>
    <phoneticPr fontId="25" type="noConversion"/>
  </si>
  <si>
    <t xml:space="preserve">  50kg, R&lt;300m, 3202m부설</t>
    <phoneticPr fontId="25" type="noConversion"/>
  </si>
  <si>
    <t>2012년</t>
    <phoneticPr fontId="25" type="noConversion"/>
  </si>
  <si>
    <t>2013년</t>
    <phoneticPr fontId="25" type="noConversion"/>
  </si>
  <si>
    <t xml:space="preserve">  기지 51틀 분기연장 1,454m, 12년 500으로 축소, 13년 600증</t>
    <phoneticPr fontId="25" type="noConversion"/>
  </si>
  <si>
    <t xml:space="preserve">  지상 본선 2틀 분기연장 115m, 연장초과 발생예상</t>
    <phoneticPr fontId="25" type="noConversion"/>
  </si>
  <si>
    <t xml:space="preserve">  지하 본선 63틀 분기연장 2,325m. 기본수량 표시</t>
    <phoneticPr fontId="25" type="noConversion"/>
  </si>
  <si>
    <t xml:space="preserve">  지상 본선 2틀 분기연장 115m 기본수량 표시</t>
    <phoneticPr fontId="25" type="noConversion"/>
  </si>
  <si>
    <t xml:space="preserve">  기지 51틀 분기연장 1,454m 기본수량 표시</t>
    <phoneticPr fontId="25" type="noConversion"/>
  </si>
  <si>
    <t xml:space="preserve">  50kg, R&lt;300m, 3202m부설, 11년도 반영</t>
    <phoneticPr fontId="25" type="noConversion"/>
  </si>
  <si>
    <t xml:space="preserve">  본선 자갈도상 상, 하선 1,737m, 11년 반영</t>
    <phoneticPr fontId="25" type="noConversion"/>
  </si>
  <si>
    <t>4.3 선로지장물 점검</t>
    <phoneticPr fontId="25" type="noConversion"/>
  </si>
  <si>
    <t>km</t>
    <phoneticPr fontId="25" type="noConversion"/>
  </si>
  <si>
    <t>2012년</t>
    <phoneticPr fontId="25" type="noConversion"/>
  </si>
  <si>
    <t xml:space="preserve"> 도보거리 2km/1일/1인당으로써, 2개역사내 선로각종 제작업</t>
    <phoneticPr fontId="25" type="noConversion"/>
  </si>
  <si>
    <t>본선 600m 교환/ 선유도 하부본선 100m</t>
    <phoneticPr fontId="25" type="noConversion"/>
  </si>
  <si>
    <t>100m*1개소=6개소+1개소/ 부본선1개소=4개</t>
    <phoneticPr fontId="25" type="noConversion"/>
  </si>
  <si>
    <t>본선=5*6+2=32, 부본선120m=4+4=8</t>
    <phoneticPr fontId="25" type="noConversion"/>
  </si>
  <si>
    <t>600+100+20(좌우 연결부5m씩) 720*17=11,900</t>
    <phoneticPr fontId="25" type="noConversion"/>
  </si>
  <si>
    <r>
      <t xml:space="preserve">100m(4개소)*6개장척+ 부본선60m(2개소)*2개장척, </t>
    </r>
    <r>
      <rPr>
        <b/>
        <sz val="10"/>
        <rFont val="굴림"/>
        <family val="3"/>
        <charset val="129"/>
      </rPr>
      <t>24+4</t>
    </r>
    <phoneticPr fontId="25" type="noConversion"/>
  </si>
  <si>
    <t>(4/100m당)*6=24개소, 부본선용 60m*장척레일*2본=4개소</t>
    <phoneticPr fontId="25" type="noConversion"/>
  </si>
  <si>
    <t>본선600m 7개소+ 부본선 60m씩 2본=4개소</t>
    <phoneticPr fontId="25" type="noConversion"/>
  </si>
  <si>
    <t>km</t>
    <phoneticPr fontId="25" type="noConversion"/>
  </si>
  <si>
    <t>2013년도 2km*4인*240일=1920</t>
    <phoneticPr fontId="25" type="noConversion"/>
  </si>
  <si>
    <t>2km/1일/1인 도보거리, 월평균20일투입 = 2km*4인*80일=640</t>
    <phoneticPr fontId="25" type="noConversion"/>
  </si>
  <si>
    <t>2km/1일/1인 도보거리, 월평균20일투입 = 2km*4인*70일=560</t>
    <phoneticPr fontId="25" type="noConversion"/>
  </si>
  <si>
    <r>
      <t xml:space="preserve">본선 600m 교환/ 선유도 하부본선 </t>
    </r>
    <r>
      <rPr>
        <sz val="10"/>
        <color indexed="10"/>
        <rFont val="굴림"/>
        <family val="3"/>
        <charset val="129"/>
      </rPr>
      <t>120m=30+6</t>
    </r>
    <phoneticPr fontId="25" type="noConversion"/>
  </si>
  <si>
    <r>
      <t>100m*1개소=6개소+1개소/ 부본선1개소=4개/</t>
    </r>
    <r>
      <rPr>
        <sz val="10"/>
        <color indexed="10"/>
        <rFont val="굴림"/>
        <family val="3"/>
        <charset val="129"/>
      </rPr>
      <t xml:space="preserve"> 시편 1개</t>
    </r>
    <phoneticPr fontId="25" type="noConversion"/>
  </si>
  <si>
    <r>
      <t xml:space="preserve">100m(4개소)*6개장척+ 부본선60m(2개소)*2개장척, </t>
    </r>
    <r>
      <rPr>
        <b/>
        <sz val="10"/>
        <rFont val="굴림"/>
        <family val="3"/>
        <charset val="129"/>
      </rPr>
      <t>24+4,</t>
    </r>
    <r>
      <rPr>
        <sz val="10"/>
        <color indexed="10"/>
        <rFont val="굴림"/>
        <family val="3"/>
        <charset val="129"/>
      </rPr>
      <t xml:space="preserve"> 시편1</t>
    </r>
    <phoneticPr fontId="25" type="noConversion"/>
  </si>
  <si>
    <r>
      <t>본선=5*6+2=</t>
    </r>
    <r>
      <rPr>
        <b/>
        <sz val="10"/>
        <color indexed="10"/>
        <rFont val="굴림"/>
        <family val="3"/>
        <charset val="129"/>
      </rPr>
      <t>32+1</t>
    </r>
    <r>
      <rPr>
        <sz val="10"/>
        <rFont val="굴림"/>
        <family val="3"/>
        <charset val="129"/>
      </rPr>
      <t>, 부본선120m=4+4=8</t>
    </r>
    <phoneticPr fontId="25" type="noConversion"/>
  </si>
  <si>
    <t>600+100+20(좌우 연결부5m씩) 720*16=1152</t>
    <phoneticPr fontId="25" type="noConversion"/>
  </si>
  <si>
    <t>제29</t>
    <phoneticPr fontId="5" type="noConversion"/>
  </si>
  <si>
    <t>제30</t>
    <phoneticPr fontId="5" type="noConversion"/>
  </si>
  <si>
    <t>가. 자갈보충</t>
    <phoneticPr fontId="25" type="noConversion"/>
  </si>
  <si>
    <t xml:space="preserve">나. 자갈보충(본선) </t>
    <phoneticPr fontId="5" type="noConversion"/>
  </si>
  <si>
    <t>가. 고저정정</t>
    <phoneticPr fontId="5" type="noConversion"/>
  </si>
  <si>
    <t>예정수량</t>
    <phoneticPr fontId="25" type="noConversion"/>
  </si>
  <si>
    <t>예정수량</t>
    <phoneticPr fontId="5" type="noConversion"/>
  </si>
  <si>
    <t>호표 : 터널 물청소 뒷정리 작업 / ㎞@</t>
    <phoneticPr fontId="5" type="noConversion"/>
  </si>
  <si>
    <t>가. 터널 물청소 뒷정리</t>
    <phoneticPr fontId="25" type="noConversion"/>
  </si>
  <si>
    <t>가. 터널 물청소 뒷정리 작업</t>
    <phoneticPr fontId="25" type="noConversion"/>
  </si>
  <si>
    <t>개소</t>
    <phoneticPr fontId="25" type="noConversion"/>
  </si>
  <si>
    <t>나.레일용접부 검사비(60kg,야간) 개소@</t>
    <phoneticPr fontId="25" type="noConversion"/>
  </si>
  <si>
    <t>개소</t>
    <phoneticPr fontId="5" type="noConversion"/>
  </si>
  <si>
    <t>주간지상부</t>
    <phoneticPr fontId="5" type="noConversion"/>
  </si>
  <si>
    <t>가.레일용접부 검사비(60kg,주간) 개소@</t>
    <phoneticPr fontId="25" type="noConversion"/>
  </si>
  <si>
    <t>5.7 레일용접부 검사</t>
    <phoneticPr fontId="25" type="noConversion"/>
  </si>
  <si>
    <t>개</t>
    <phoneticPr fontId="25" type="noConversion"/>
  </si>
  <si>
    <t>가.체결구 해체 및 체결(한쪽)</t>
    <phoneticPr fontId="25" type="noConversion"/>
  </si>
  <si>
    <t>5.6 체결구 해체 및 체결</t>
    <phoneticPr fontId="25" type="noConversion"/>
  </si>
  <si>
    <t>회</t>
    <phoneticPr fontId="5" type="noConversion"/>
  </si>
  <si>
    <t>주간지상부</t>
    <phoneticPr fontId="5" type="noConversion"/>
  </si>
  <si>
    <t xml:space="preserve">가.가스압접 설치 및 철거(지상부) </t>
    <phoneticPr fontId="25" type="noConversion"/>
  </si>
  <si>
    <t>5.5 가스압접 설치 및 철거</t>
    <phoneticPr fontId="25" type="noConversion"/>
  </si>
  <si>
    <t>개소</t>
    <phoneticPr fontId="25" type="noConversion"/>
  </si>
  <si>
    <t>야간지하부</t>
    <phoneticPr fontId="25" type="noConversion"/>
  </si>
  <si>
    <t xml:space="preserve">가 레일절단(지하부,60kg) </t>
    <phoneticPr fontId="25" type="noConversion"/>
  </si>
  <si>
    <t>5.4 레일절단</t>
    <phoneticPr fontId="25" type="noConversion"/>
  </si>
  <si>
    <t xml:space="preserve">가.가스압접(보통레일,60kg,장척화,지상부) </t>
    <phoneticPr fontId="25" type="noConversion"/>
  </si>
  <si>
    <t>5.3 가스압접</t>
    <phoneticPr fontId="25" type="noConversion"/>
  </si>
  <si>
    <t>개소</t>
    <phoneticPr fontId="5" type="noConversion"/>
  </si>
  <si>
    <t>야간지하부</t>
    <phoneticPr fontId="5" type="noConversion"/>
  </si>
  <si>
    <t xml:space="preserve">가.테르미트용접(보통레일,60kg,지하부) </t>
    <phoneticPr fontId="25" type="noConversion"/>
  </si>
  <si>
    <t>5.2 테르미트용접</t>
    <phoneticPr fontId="25" type="noConversion"/>
  </si>
  <si>
    <t>20m</t>
    <phoneticPr fontId="25" type="noConversion"/>
  </si>
  <si>
    <t>가 레일교환(60kg,RC, 한쪽) 20m@</t>
    <phoneticPr fontId="25" type="noConversion"/>
  </si>
  <si>
    <t>5.1 레일교환</t>
    <phoneticPr fontId="25" type="noConversion"/>
  </si>
  <si>
    <t>5. 레일교환작업</t>
    <phoneticPr fontId="25" type="noConversion"/>
  </si>
  <si>
    <t>km</t>
    <phoneticPr fontId="25" type="noConversion"/>
  </si>
  <si>
    <t>4.3 선로지장물 점검</t>
    <phoneticPr fontId="25" type="noConversion"/>
  </si>
  <si>
    <t>[ 합           계 ]</t>
    <phoneticPr fontId="25" type="noConversion"/>
  </si>
  <si>
    <t>KM</t>
    <phoneticPr fontId="5" type="noConversion"/>
  </si>
  <si>
    <t>M</t>
    <phoneticPr fontId="5" type="noConversion"/>
  </si>
  <si>
    <t>가. 터널물청소 뒷정리 작업</t>
    <phoneticPr fontId="25" type="noConversion"/>
  </si>
  <si>
    <t>EA</t>
    <phoneticPr fontId="5" type="noConversion"/>
  </si>
  <si>
    <t>가. 배수로 응급복구</t>
    <phoneticPr fontId="5" type="noConversion"/>
  </si>
  <si>
    <t>3.1 노반배수</t>
    <phoneticPr fontId="5" type="noConversion"/>
  </si>
  <si>
    <t>3. 노반작업</t>
    <phoneticPr fontId="5" type="noConversion"/>
  </si>
  <si>
    <t>야간지상부</t>
    <phoneticPr fontId="5" type="noConversion"/>
  </si>
  <si>
    <t>가. 레일류(연마)</t>
    <phoneticPr fontId="5" type="noConversion"/>
  </si>
  <si>
    <t>2.2.1 레일류(연마)</t>
    <phoneticPr fontId="5" type="noConversion"/>
  </si>
  <si>
    <t>2.2 재료보수작업</t>
    <phoneticPr fontId="5" type="noConversion"/>
  </si>
  <si>
    <t>가. 총다지기 (W.T) 양쪽</t>
    <phoneticPr fontId="5" type="noConversion"/>
  </si>
  <si>
    <t>2.1.3 총다지기(인력)</t>
    <phoneticPr fontId="5" type="noConversion"/>
  </si>
  <si>
    <t>가. 고저정정</t>
    <phoneticPr fontId="5" type="noConversion"/>
  </si>
  <si>
    <t>2.1.2 고저정정</t>
    <phoneticPr fontId="5" type="noConversion"/>
  </si>
  <si>
    <t>가. 궤간 및 줄맞춤</t>
    <phoneticPr fontId="5" type="noConversion"/>
  </si>
  <si>
    <t>2.1.1 궤간 및 줄맞춤</t>
    <phoneticPr fontId="5" type="noConversion"/>
  </si>
  <si>
    <t>2.1 궤도보수작업</t>
    <phoneticPr fontId="5" type="noConversion"/>
  </si>
  <si>
    <t>2. 분기기 작업</t>
    <phoneticPr fontId="5" type="noConversion"/>
  </si>
  <si>
    <t>나. 자갈정리(3.0M)</t>
    <phoneticPr fontId="5" type="noConversion"/>
  </si>
  <si>
    <t>가. 자갈정리(1.5M)</t>
    <phoneticPr fontId="5" type="noConversion"/>
  </si>
  <si>
    <t>1.2.4 자갈정리</t>
    <phoneticPr fontId="5" type="noConversion"/>
  </si>
  <si>
    <r>
      <t>M</t>
    </r>
    <r>
      <rPr>
        <vertAlign val="superscript"/>
        <sz val="12"/>
        <rFont val="굴림"/>
        <family val="3"/>
        <charset val="129"/>
      </rPr>
      <t>3</t>
    </r>
    <phoneticPr fontId="5" type="noConversion"/>
  </si>
  <si>
    <t>나. 자갈보충 본선</t>
    <phoneticPr fontId="5" type="noConversion"/>
  </si>
  <si>
    <t xml:space="preserve">가. 자갈보충 측선 </t>
    <phoneticPr fontId="5" type="noConversion"/>
  </si>
  <si>
    <t>1.2.3 자갈보충</t>
    <phoneticPr fontId="5" type="noConversion"/>
  </si>
  <si>
    <t>가. 레일체결장치 보수</t>
    <phoneticPr fontId="5" type="noConversion"/>
  </si>
  <si>
    <t>1.2.2 레일체결장치보수</t>
    <phoneticPr fontId="5" type="noConversion"/>
  </si>
  <si>
    <t>가. 레일류 보수(연마)</t>
    <phoneticPr fontId="5" type="noConversion"/>
  </si>
  <si>
    <t>1.2.1 레일류보수(연마)</t>
    <phoneticPr fontId="5" type="noConversion"/>
  </si>
  <si>
    <t>1.2 재료보수</t>
    <phoneticPr fontId="5" type="noConversion"/>
  </si>
  <si>
    <t>나. 총다지기 (P.C.T) 양쪽</t>
    <phoneticPr fontId="5" type="noConversion"/>
  </si>
  <si>
    <t>가. 유간정정</t>
    <phoneticPr fontId="5" type="noConversion"/>
  </si>
  <si>
    <t>1.1.5 유간정정</t>
    <phoneticPr fontId="5" type="noConversion"/>
  </si>
  <si>
    <t>가. 이음매처짐정정</t>
    <phoneticPr fontId="5" type="noConversion"/>
  </si>
  <si>
    <t>1.1.4 이음매 처짐정정</t>
    <phoneticPr fontId="5" type="noConversion"/>
  </si>
  <si>
    <t>나. 줄맞춤(P.C.T) 양쪽</t>
    <phoneticPr fontId="5" type="noConversion"/>
  </si>
  <si>
    <t>가. 줄맞춤(W.T) 양쪽</t>
    <phoneticPr fontId="5" type="noConversion"/>
  </si>
  <si>
    <t>1.1.3 줄맞춤</t>
    <phoneticPr fontId="5" type="noConversion"/>
  </si>
  <si>
    <t>다. 면맞춤(R.C) 한쪽</t>
    <phoneticPr fontId="5" type="noConversion"/>
  </si>
  <si>
    <t>나. 면맞춤(P.C.T) 한쪽</t>
    <phoneticPr fontId="5" type="noConversion"/>
  </si>
  <si>
    <t>가. 면맞춤(WT) 한쪽</t>
    <phoneticPr fontId="5" type="noConversion"/>
  </si>
  <si>
    <t>1.1.2 면맞춤</t>
    <phoneticPr fontId="5" type="noConversion"/>
  </si>
  <si>
    <t>다.궤간정정(RCT, ALT) (곡선부,복잡)</t>
    <phoneticPr fontId="5" type="noConversion"/>
  </si>
  <si>
    <t>나. 궤간정정(P.C.T) 한쪽</t>
    <phoneticPr fontId="5" type="noConversion"/>
  </si>
  <si>
    <t>가. 궤간정정(W.T) 한쪽</t>
    <phoneticPr fontId="5" type="noConversion"/>
  </si>
  <si>
    <t>1.1.1 궤간정정</t>
    <phoneticPr fontId="5" type="noConversion"/>
  </si>
  <si>
    <t>1.1 궤도정비</t>
    <phoneticPr fontId="5" type="noConversion"/>
  </si>
  <si>
    <t>1. 궤도작업</t>
    <phoneticPr fontId="5" type="noConversion"/>
  </si>
  <si>
    <t>총원가</t>
    <phoneticPr fontId="5" type="noConversion"/>
  </si>
  <si>
    <t xml:space="preserve">  (노무비+경비+일반관리비)×15%</t>
    <phoneticPr fontId="5" type="noConversion"/>
  </si>
  <si>
    <t>이윤</t>
    <phoneticPr fontId="5" type="noConversion"/>
  </si>
  <si>
    <t xml:space="preserve">  (재료비+노무비+경비)×6.0%</t>
    <phoneticPr fontId="25" type="noConversion"/>
  </si>
  <si>
    <t>일반관리비</t>
    <phoneticPr fontId="25" type="noConversion"/>
  </si>
  <si>
    <t>순공사원가</t>
    <phoneticPr fontId="5" type="noConversion"/>
  </si>
  <si>
    <t>산업안전보건관리비</t>
    <phoneticPr fontId="5" type="noConversion"/>
  </si>
  <si>
    <t xml:space="preserve">  (재료비+직접노무비+산출경비)×0.5%</t>
    <phoneticPr fontId="5" type="noConversion"/>
  </si>
  <si>
    <t>환경보전비</t>
    <phoneticPr fontId="5" type="noConversion"/>
  </si>
  <si>
    <t xml:space="preserve">  직접노무비의 ×2.3%  (추정금액 3억원이상 
   건설공사 적용으로 제외)</t>
    <phoneticPr fontId="5" type="noConversion"/>
  </si>
  <si>
    <t>퇴직공제부금비</t>
    <phoneticPr fontId="5" type="noConversion"/>
  </si>
  <si>
    <t>노인장기요양보험료</t>
    <phoneticPr fontId="25" type="noConversion"/>
  </si>
  <si>
    <t xml:space="preserve">  (직접노무비+간접노무비)×0.87%</t>
    <phoneticPr fontId="25" type="noConversion"/>
  </si>
  <si>
    <t>직접공사비</t>
    <phoneticPr fontId="5" type="noConversion"/>
  </si>
  <si>
    <t>레일교환</t>
    <phoneticPr fontId="25" type="noConversion"/>
  </si>
  <si>
    <t>검사및조사</t>
    <phoneticPr fontId="25" type="noConversion"/>
  </si>
  <si>
    <t>노반작업</t>
    <phoneticPr fontId="25" type="noConversion"/>
  </si>
  <si>
    <t>분기기작업</t>
    <phoneticPr fontId="25" type="noConversion"/>
  </si>
  <si>
    <t>궤도작업</t>
    <phoneticPr fontId="25" type="noConversion"/>
  </si>
  <si>
    <t>금액</t>
    <phoneticPr fontId="5" type="noConversion"/>
  </si>
  <si>
    <t>단   가</t>
    <phoneticPr fontId="5" type="noConversion"/>
  </si>
  <si>
    <t>합계</t>
    <phoneticPr fontId="5" type="noConversion"/>
  </si>
  <si>
    <t>경비</t>
    <phoneticPr fontId="5" type="noConversion"/>
  </si>
  <si>
    <t>노무비</t>
    <phoneticPr fontId="5" type="noConversion"/>
  </si>
  <si>
    <t>재료비</t>
    <phoneticPr fontId="5" type="noConversion"/>
  </si>
  <si>
    <t>수   량</t>
    <phoneticPr fontId="25" type="noConversion"/>
  </si>
  <si>
    <t>규       격</t>
    <phoneticPr fontId="5" type="noConversion"/>
  </si>
  <si>
    <t>품                         명</t>
    <phoneticPr fontId="25" type="noConversion"/>
  </si>
  <si>
    <t>1.1.6 총다지기(인력)</t>
    <phoneticPr fontId="5" type="noConversion"/>
  </si>
  <si>
    <t xml:space="preserve">  직접노무비의 ×4.5%</t>
    <phoneticPr fontId="25" type="noConversion"/>
  </si>
  <si>
    <t xml:space="preserve">  (재료비+직접노무비)×2.45%</t>
    <phoneticPr fontId="25" type="noConversion"/>
  </si>
  <si>
    <r>
      <t xml:space="preserve">  직접노무비의 ×</t>
    </r>
    <r>
      <rPr>
        <sz val="12"/>
        <color indexed="10"/>
        <rFont val="굴림"/>
        <family val="3"/>
        <charset val="129"/>
      </rPr>
      <t>12.7%</t>
    </r>
    <phoneticPr fontId="25" type="noConversion"/>
  </si>
  <si>
    <r>
      <t xml:space="preserve">  (직접노무비+간접노무비)×3.75</t>
    </r>
    <r>
      <rPr>
        <sz val="12"/>
        <color indexed="10"/>
        <rFont val="굴림"/>
        <family val="3"/>
        <charset val="129"/>
      </rPr>
      <t>%</t>
    </r>
    <phoneticPr fontId="25" type="noConversion"/>
  </si>
  <si>
    <t xml:space="preserve">  직접노무비의 ×3.23%</t>
    <phoneticPr fontId="25" type="noConversion"/>
  </si>
  <si>
    <t xml:space="preserve">  건강보험료 의 ×8.51%</t>
    <phoneticPr fontId="25" type="noConversion"/>
  </si>
  <si>
    <t xml:space="preserve">  (재료비+직접노무비+간접노무)×8.8%</t>
    <phoneticPr fontId="25" type="noConversion"/>
  </si>
  <si>
    <t>가. 선로작업(보수 및 용역작업)입회 및 업무보조</t>
    <phoneticPr fontId="25" type="noConversion"/>
  </si>
  <si>
    <t>가. 선로작업(보수 및 용역작업) 입회 및 업무보조</t>
    <phoneticPr fontId="25" type="noConversion"/>
  </si>
  <si>
    <t>호표 : 선로작업(보수 및 용역작업) 입회 및 업무보조 km@</t>
    <phoneticPr fontId="5" type="noConversion"/>
  </si>
  <si>
    <t>공 사 명 : 2020년 9호선(1단계) 궤도유지보수용역</t>
    <phoneticPr fontId="5" type="noConversion"/>
  </si>
  <si>
    <t>2020년 9호선(1단계) 궤도유지보수용역 내역서</t>
    <phoneticPr fontId="25" type="noConversion"/>
  </si>
  <si>
    <t>일반구간 궤도작업</t>
    <phoneticPr fontId="25" type="noConversion"/>
  </si>
  <si>
    <t>자갈도상(지상), 주간</t>
  </si>
  <si>
    <t>m</t>
    <phoneticPr fontId="25" type="noConversion"/>
  </si>
  <si>
    <t>자갈도상(지상), 야간</t>
    <phoneticPr fontId="25" type="noConversion"/>
  </si>
  <si>
    <t>콘크리트도상(터널), 야간</t>
    <phoneticPr fontId="25" type="noConversion"/>
  </si>
  <si>
    <t>자갈도상(지상), 주간</t>
    <phoneticPr fontId="25" type="noConversion"/>
  </si>
  <si>
    <t>이음매처짐정정</t>
    <phoneticPr fontId="25" type="noConversion"/>
  </si>
  <si>
    <t>레일 연마(인력)</t>
    <phoneticPr fontId="25" type="noConversion"/>
  </si>
  <si>
    <t>자갈정리</t>
    <phoneticPr fontId="25" type="noConversion"/>
  </si>
  <si>
    <t>침목교환(PC침목)</t>
    <phoneticPr fontId="25" type="noConversion"/>
  </si>
  <si>
    <t>침목교환(목침목)</t>
    <phoneticPr fontId="25" type="noConversion"/>
  </si>
  <si>
    <t>침목교환(RC침목)-한쪽</t>
    <phoneticPr fontId="25" type="noConversion"/>
  </si>
  <si>
    <t>침목교환(RC침목)-양쪽</t>
    <phoneticPr fontId="25" type="noConversion"/>
  </si>
  <si>
    <t>레일후로삭정</t>
    <phoneticPr fontId="25" type="noConversion"/>
  </si>
  <si>
    <t>분기기 궤도작업</t>
    <phoneticPr fontId="25" type="noConversion"/>
  </si>
  <si>
    <t>고저정정</t>
    <phoneticPr fontId="25" type="noConversion"/>
  </si>
  <si>
    <t>터널 청소</t>
    <phoneticPr fontId="25" type="noConversion"/>
  </si>
  <si>
    <t>도상 물 청소</t>
    <phoneticPr fontId="25" type="noConversion"/>
  </si>
  <si>
    <t>도상 진공 청소</t>
    <phoneticPr fontId="25" type="noConversion"/>
  </si>
  <si>
    <t>폐기물 처리</t>
    <phoneticPr fontId="25" type="noConversion"/>
  </si>
  <si>
    <t>건축물</t>
    <phoneticPr fontId="25" type="noConversion"/>
  </si>
  <si>
    <t>ton</t>
    <phoneticPr fontId="25" type="noConversion"/>
  </si>
  <si>
    <t>1. 모든 공종 작업도구, 장비 등의 경비 및 재료비 포함</t>
    <phoneticPr fontId="25" type="noConversion"/>
  </si>
  <si>
    <t>2. 임금 및 품 할증 포함</t>
    <phoneticPr fontId="25" type="noConversion"/>
  </si>
  <si>
    <t>3. 단가산출서, 일위대가, 노임단가, 가격조사서 등 산출자료 포함 제출</t>
    <phoneticPr fontId="25" type="noConversion"/>
  </si>
  <si>
    <t>4. 공종별 단위는 변경 가능(단, 변경 시 협의 필요)</t>
    <phoneticPr fontId="25" type="noConversion"/>
  </si>
  <si>
    <t>도상폭 3m</t>
  </si>
  <si>
    <t>침목 재료비 제외</t>
  </si>
  <si>
    <t>터널 연결송수관 사용, 승강장 하부, 배수로 청소 포함</t>
  </si>
  <si>
    <t>승강장 하부, 배수로 청소 포함</t>
  </si>
  <si>
    <t>청소 잔재물(폐기물) 운반 시 모타카 지원 가능</t>
  </si>
  <si>
    <t>인</t>
    <phoneticPr fontId="25" type="noConversion"/>
  </si>
  <si>
    <t>四. 산출근거</t>
    <phoneticPr fontId="5" type="noConversion"/>
  </si>
  <si>
    <t>단위 : 원</t>
    <phoneticPr fontId="5" type="noConversion"/>
  </si>
  <si>
    <t>NO</t>
    <phoneticPr fontId="25" type="noConversion"/>
  </si>
  <si>
    <t>규     격</t>
    <phoneticPr fontId="5" type="noConversion"/>
  </si>
  <si>
    <t>수량</t>
    <phoneticPr fontId="25" type="noConversion"/>
  </si>
  <si>
    <t>재 료 비</t>
    <phoneticPr fontId="5" type="noConversion"/>
  </si>
  <si>
    <t>노 무 비</t>
    <phoneticPr fontId="5" type="noConversion"/>
  </si>
  <si>
    <t>품     명</t>
    <phoneticPr fontId="25" type="noConversion"/>
  </si>
  <si>
    <t>비 고</t>
    <phoneticPr fontId="25" type="noConversion"/>
  </si>
  <si>
    <t>궤간 및 줄맞춤</t>
    <phoneticPr fontId="25" type="noConversion"/>
  </si>
  <si>
    <t>일반구간 궤도작업</t>
  </si>
  <si>
    <t>분기기 궤도작업</t>
  </si>
  <si>
    <t>직접공사비</t>
  </si>
  <si>
    <t>국민건강보험료</t>
  </si>
  <si>
    <t>노인장기요양보험료</t>
  </si>
  <si>
    <t>국민연금보험료</t>
  </si>
  <si>
    <t>퇴직공제부금비</t>
  </si>
  <si>
    <t>환경보전비</t>
  </si>
  <si>
    <t>산업안전보건관리비</t>
  </si>
  <si>
    <t>순공사원가</t>
  </si>
  <si>
    <t>일반관리비</t>
  </si>
  <si>
    <t>이윤</t>
  </si>
  <si>
    <t>총원가</t>
  </si>
  <si>
    <t>철도운행안전관리자</t>
    <phoneticPr fontId="25" type="noConversion"/>
  </si>
  <si>
    <t>설  계  내  역  서</t>
    <phoneticPr fontId="5" type="noConversion"/>
  </si>
  <si>
    <t>구       분</t>
    <phoneticPr fontId="5" type="noConversion"/>
  </si>
  <si>
    <t>금                 액</t>
    <phoneticPr fontId="5" type="noConversion"/>
  </si>
  <si>
    <t>총 공사원가</t>
    <phoneticPr fontId="5" type="noConversion"/>
  </si>
  <si>
    <t>도급비</t>
    <phoneticPr fontId="5" type="noConversion"/>
  </si>
  <si>
    <t>공사원가</t>
    <phoneticPr fontId="5" type="noConversion"/>
  </si>
  <si>
    <t>소계</t>
    <phoneticPr fontId="5" type="noConversion"/>
  </si>
  <si>
    <t>1억원 미만</t>
    <phoneticPr fontId="25" type="noConversion"/>
  </si>
  <si>
    <t>1개월 미만</t>
    <phoneticPr fontId="25" type="noConversion"/>
  </si>
  <si>
    <t>공  사  명 :  2024년 9호선(1단계) 궤도보수공사</t>
    <phoneticPr fontId="5" type="noConversion"/>
  </si>
  <si>
    <t>2024년 9호선(1단계) 궤도보수공사 내역서</t>
    <phoneticPr fontId="5" type="noConversion"/>
  </si>
  <si>
    <t>건설기계대여지급보증비</t>
    <phoneticPr fontId="25" type="noConversion"/>
  </si>
  <si>
    <t>사급자재</t>
    <phoneticPr fontId="25" type="noConversion"/>
  </si>
  <si>
    <t>차막이 침목</t>
    <phoneticPr fontId="25" type="noConversion"/>
  </si>
  <si>
    <t>차막이 표</t>
    <phoneticPr fontId="25" type="noConversion"/>
  </si>
  <si>
    <t>레일식 차막이 용</t>
    <phoneticPr fontId="25" type="noConversion"/>
  </si>
  <si>
    <t>기타 작업</t>
    <phoneticPr fontId="25" type="noConversion"/>
  </si>
  <si>
    <t>차막이침목 교체</t>
    <phoneticPr fontId="25" type="noConversion"/>
  </si>
  <si>
    <t>차막이표 설치</t>
    <phoneticPr fontId="25" type="noConversion"/>
  </si>
  <si>
    <t>2500*240*150(도장포함)</t>
    <phoneticPr fontId="25" type="noConversion"/>
  </si>
  <si>
    <t>2500*240*150, 주간</t>
    <phoneticPr fontId="25" type="noConversion"/>
  </si>
  <si>
    <t>기타 작업</t>
    <phoneticPr fontId="25" type="noConversion"/>
  </si>
  <si>
    <t>사급자재</t>
    <phoneticPr fontId="25" type="noConversion"/>
  </si>
  <si>
    <t>레일간격정정(목침목)</t>
    <phoneticPr fontId="25" type="noConversion"/>
  </si>
  <si>
    <t>레일간격정정(RC침목)</t>
    <phoneticPr fontId="25" type="noConversion"/>
  </si>
  <si>
    <t>레일간격정정</t>
    <phoneticPr fontId="25" type="noConversion"/>
  </si>
  <si>
    <t>방향정정</t>
    <phoneticPr fontId="25" type="noConversion"/>
  </si>
  <si>
    <t>분기기 가드레일</t>
    <phoneticPr fontId="25" type="noConversion"/>
  </si>
  <si>
    <t>가드레일 교체</t>
    <phoneticPr fontId="25" type="noConversion"/>
  </si>
  <si>
    <t>개소</t>
    <phoneticPr fontId="25" type="noConversion"/>
  </si>
  <si>
    <t>레일간격 및 종거정정</t>
    <phoneticPr fontId="25" type="noConversion"/>
  </si>
  <si>
    <t>가드레일 간격정정</t>
    <phoneticPr fontId="25" type="noConversion"/>
  </si>
  <si>
    <t>50kg #8, 한쪽, 주간</t>
    <phoneticPr fontId="25" type="noConversion"/>
  </si>
  <si>
    <t>레일식 차막이용</t>
    <phoneticPr fontId="25" type="noConversion"/>
  </si>
  <si>
    <t>50kg #8 4.30m(볼트포함)</t>
    <phoneticPr fontId="25" type="noConversion"/>
  </si>
  <si>
    <t>50kg #8 4.70m(볼트포함)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</si>
</sst>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  <numFmt numFmtId="177" formatCode="_-* #,##0.00_-;\-* #,##0.00_-;_-* &quot;-&quot;_-;_-@_-"/>
    <numFmt numFmtId="178" formatCode="_ * #,##0_ ;_ * \-#,##0_ ;_ * &quot;-&quot;_ ;_ @_ "/>
    <numFmt numFmtId="179" formatCode="_ * #,##0.00_ ;_ * \-#,##0.00_ ;_ * &quot;-&quot;??_ ;_ @_ "/>
    <numFmt numFmtId="180" formatCode="#,##0_);[Red]\(#,##0\)"/>
    <numFmt numFmtId="181" formatCode="#,##0.0000000;\-#,##0.0000000"/>
    <numFmt numFmtId="182" formatCode="#,##0\ _P_t_s;\-#,##0\ _P_t_s"/>
    <numFmt numFmtId="183" formatCode="_-* #,##0\ &quot;Pts&quot;_-;\-* #,##0\ &quot;Pts&quot;_-;_-* &quot;-&quot;\ &quot;Pts&quot;_-;_-@_-"/>
    <numFmt numFmtId="184" formatCode="_-* #,##0.00\ &quot;Pts&quot;_-;\-* #,##0.00\ &quot;Pts&quot;_-;_-* &quot;-&quot;??\ &quot;Pts&quot;_-;_-@_-"/>
    <numFmt numFmtId="185" formatCode="&quot;₩&quot;#,##0;&quot;₩&quot;&quot;₩&quot;\-#,##0"/>
    <numFmt numFmtId="186" formatCode="&quot;₩&quot;#,##0.00;&quot;₩&quot;&quot;₩&quot;\-#,##0.00"/>
    <numFmt numFmtId="187" formatCode="0.000_ "/>
    <numFmt numFmtId="188" formatCode="0_ "/>
    <numFmt numFmtId="189" formatCode="#,##0;[Red]\(#,##0\)"/>
    <numFmt numFmtId="190" formatCode="_-* #,##0.0_-;\-* #,##0.0_-;_-* &quot;-&quot;??_-;_-@_-"/>
    <numFmt numFmtId="191" formatCode="#,##0.0;[Red]\(#,##0.0\)"/>
    <numFmt numFmtId="192" formatCode="\$#.00"/>
    <numFmt numFmtId="193" formatCode="%#.00"/>
    <numFmt numFmtId="194" formatCode="#.00"/>
    <numFmt numFmtId="195" formatCode="#,##0."/>
    <numFmt numFmtId="196" formatCode="\$#."/>
    <numFmt numFmtId="197" formatCode="&quot;₩&quot;#\!\,##0;&quot;₩&quot;\!\-&quot;₩&quot;#\!\,##0"/>
    <numFmt numFmtId="198" formatCode="&quot;RM&quot;#,##0_);\(&quot;RM&quot;#,##0\)"/>
    <numFmt numFmtId="199" formatCode="&quot;( &quot;0.0000&quot; )&quot;;&quot;( &quot;\-#,###.0000&quot; )&quot;;&quot;-&quot;"/>
    <numFmt numFmtId="200" formatCode="0.00000%"/>
    <numFmt numFmtId="201" formatCode="0.0%"/>
    <numFmt numFmtId="202" formatCode="0."/>
    <numFmt numFmtId="203" formatCode="#,##0_ "/>
  </numFmts>
  <fonts count="104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0"/>
      <name val="MS Sans Serif"/>
      <family val="2"/>
    </font>
    <font>
      <sz val="8"/>
      <name val="돋움"/>
      <family val="3"/>
      <charset val="129"/>
    </font>
    <font>
      <b/>
      <sz val="12"/>
      <name val="Arial"/>
      <family val="2"/>
    </font>
    <font>
      <sz val="10"/>
      <name val="Arial"/>
      <family val="2"/>
    </font>
    <font>
      <u/>
      <sz val="11"/>
      <color indexed="12"/>
      <name val="돋움"/>
      <family val="3"/>
      <charset val="129"/>
    </font>
    <font>
      <sz val="12"/>
      <name val="뼻뮝"/>
      <family val="1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9"/>
      <name val="굴림체"/>
      <family val="3"/>
      <charset val="129"/>
    </font>
    <font>
      <sz val="10"/>
      <name val="Times New Roman"/>
      <family val="1"/>
    </font>
    <font>
      <sz val="10"/>
      <name val="Courier New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4"/>
      <name val="뼻뮝"/>
      <family val="3"/>
      <charset val="129"/>
    </font>
    <font>
      <b/>
      <sz val="10"/>
      <name val="Flange-Light"/>
      <family val="1"/>
    </font>
    <font>
      <sz val="12"/>
      <color indexed="24"/>
      <name val="Arial"/>
      <family val="2"/>
    </font>
    <font>
      <sz val="10"/>
      <name val="바탕체"/>
      <family val="1"/>
      <charset val="129"/>
    </font>
    <font>
      <b/>
      <sz val="18"/>
      <name val="Arial"/>
      <family val="2"/>
    </font>
    <font>
      <sz val="10"/>
      <name val="신그래픽"/>
      <family val="3"/>
      <charset val="129"/>
    </font>
    <font>
      <sz val="8"/>
      <name val="바탕체"/>
      <family val="1"/>
      <charset val="129"/>
    </font>
    <font>
      <u/>
      <sz val="20"/>
      <name val="굵은돋움체"/>
      <family val="1"/>
      <charset val="129"/>
    </font>
    <font>
      <b/>
      <sz val="12"/>
      <name val="굴림"/>
      <family val="3"/>
      <charset val="129"/>
    </font>
    <font>
      <b/>
      <sz val="14"/>
      <name val="굴림"/>
      <family val="3"/>
      <charset val="129"/>
    </font>
    <font>
      <sz val="11"/>
      <name val="굴림"/>
      <family val="3"/>
      <charset val="129"/>
    </font>
    <font>
      <sz val="12"/>
      <name val="굴림"/>
      <family val="3"/>
      <charset val="129"/>
    </font>
    <font>
      <b/>
      <sz val="11"/>
      <name val="굴림"/>
      <family val="3"/>
      <charset val="129"/>
    </font>
    <font>
      <sz val="14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9"/>
      <name val="굴림"/>
      <family val="3"/>
      <charset val="129"/>
    </font>
    <font>
      <b/>
      <sz val="9"/>
      <name val="굴림"/>
      <family val="3"/>
      <charset val="129"/>
    </font>
    <font>
      <b/>
      <sz val="10"/>
      <color indexed="10"/>
      <name val="굴림"/>
      <family val="3"/>
      <charset val="129"/>
    </font>
    <font>
      <sz val="10"/>
      <color indexed="10"/>
      <name val="굴림"/>
      <family val="3"/>
      <charset val="129"/>
    </font>
    <font>
      <b/>
      <sz val="16"/>
      <name val="HY그래픽M"/>
      <family val="1"/>
      <charset val="129"/>
    </font>
    <font>
      <b/>
      <sz val="14"/>
      <name val="HY그래픽M"/>
      <family val="1"/>
      <charset val="129"/>
    </font>
    <font>
      <b/>
      <sz val="20"/>
      <name val="HY헤드라인M"/>
      <family val="1"/>
      <charset val="129"/>
    </font>
    <font>
      <b/>
      <sz val="24"/>
      <name val="HY헤드라인M"/>
      <family val="1"/>
      <charset val="129"/>
    </font>
    <font>
      <b/>
      <sz val="13"/>
      <name val="굴림"/>
      <family val="3"/>
      <charset val="129"/>
    </font>
    <font>
      <b/>
      <vertAlign val="superscript"/>
      <sz val="12"/>
      <name val="굴림"/>
      <family val="3"/>
      <charset val="129"/>
    </font>
    <font>
      <vertAlign val="superscript"/>
      <sz val="12"/>
      <name val="굴림"/>
      <family val="3"/>
      <charset val="129"/>
    </font>
    <font>
      <sz val="12"/>
      <name val="굴림체"/>
      <family val="3"/>
      <charset val="129"/>
    </font>
    <font>
      <b/>
      <u val="singleAccounting"/>
      <sz val="12"/>
      <name val="굴림"/>
      <family val="3"/>
      <charset val="129"/>
    </font>
    <font>
      <sz val="12"/>
      <color indexed="10"/>
      <name val="굴림"/>
      <family val="3"/>
      <charset val="129"/>
    </font>
    <font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  <font>
      <b/>
      <sz val="12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9"/>
      <name val="맑은 고딕"/>
      <family val="3"/>
      <charset val="129"/>
      <scheme val="major"/>
    </font>
    <font>
      <sz val="11"/>
      <color theme="3" tint="0.39997558519241921"/>
      <name val="맑은 고딕"/>
      <family val="3"/>
      <charset val="129"/>
      <scheme val="minor"/>
    </font>
    <font>
      <b/>
      <sz val="12"/>
      <color theme="3" tint="0.39997558519241921"/>
      <name val="맑은 고딕"/>
      <family val="3"/>
      <charset val="129"/>
      <scheme val="minor"/>
    </font>
    <font>
      <b/>
      <sz val="11"/>
      <color theme="3" tint="0.39997558519241921"/>
      <name val="맑은 고딕"/>
      <family val="3"/>
      <charset val="129"/>
      <scheme val="minor"/>
    </font>
    <font>
      <b/>
      <sz val="12"/>
      <color theme="9" tint="-0.499984740745262"/>
      <name val="맑은 고딕"/>
      <family val="3"/>
      <charset val="129"/>
      <scheme val="minor"/>
    </font>
    <font>
      <sz val="11"/>
      <color theme="3" tint="0.39997558519241921"/>
      <name val="굴림"/>
      <family val="3"/>
      <charset val="129"/>
    </font>
    <font>
      <b/>
      <sz val="12"/>
      <color theme="3" tint="0.39997558519241921"/>
      <name val="굴림"/>
      <family val="3"/>
      <charset val="129"/>
    </font>
    <font>
      <b/>
      <sz val="10"/>
      <color theme="1"/>
      <name val="굴림"/>
      <family val="3"/>
      <charset val="129"/>
    </font>
    <font>
      <b/>
      <sz val="12"/>
      <name val="맑은 고딕"/>
      <family val="3"/>
      <charset val="129"/>
      <scheme val="major"/>
    </font>
    <font>
      <b/>
      <sz val="12"/>
      <color rgb="FFFF0000"/>
      <name val="굴림"/>
      <family val="3"/>
      <charset val="129"/>
    </font>
    <font>
      <sz val="12"/>
      <color theme="3" tint="0.39997558519241921"/>
      <name val="굴림"/>
      <family val="3"/>
      <charset val="129"/>
    </font>
    <font>
      <sz val="10"/>
      <color theme="3" tint="0.39997558519241921"/>
      <name val="굴림"/>
      <family val="3"/>
      <charset val="129"/>
    </font>
    <font>
      <b/>
      <sz val="10"/>
      <color theme="3" tint="0.39997558519241921"/>
      <name val="굴림"/>
      <family val="3"/>
      <charset val="129"/>
    </font>
    <font>
      <sz val="12"/>
      <color theme="3" tint="0.39997558519241921"/>
      <name val="맑은 고딕"/>
      <family val="3"/>
      <charset val="129"/>
      <scheme val="major"/>
    </font>
    <font>
      <b/>
      <sz val="10"/>
      <color theme="7"/>
      <name val="굴림"/>
      <family val="3"/>
      <charset val="129"/>
    </font>
    <font>
      <b/>
      <sz val="10"/>
      <color theme="5" tint="0.59999389629810485"/>
      <name val="굴림"/>
      <family val="3"/>
      <charset val="129"/>
    </font>
    <font>
      <b/>
      <sz val="10"/>
      <color rgb="FFC00000"/>
      <name val="굴림"/>
      <family val="3"/>
      <charset val="129"/>
    </font>
    <font>
      <b/>
      <sz val="10"/>
      <color rgb="FFFF0000"/>
      <name val="굴림"/>
      <family val="3"/>
      <charset val="129"/>
    </font>
    <font>
      <b/>
      <u/>
      <sz val="2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u/>
      <sz val="20"/>
      <name val="맑은 고딕"/>
      <family val="3"/>
      <charset val="129"/>
      <scheme val="minor"/>
    </font>
    <font>
      <b/>
      <sz val="12"/>
      <name val="바탕체"/>
      <family val="1"/>
      <charset val="129"/>
    </font>
    <font>
      <sz val="10"/>
      <color indexed="8"/>
      <name val="바탕체"/>
      <family val="1"/>
      <charset val="129"/>
    </font>
    <font>
      <b/>
      <sz val="11"/>
      <name val="바탕체"/>
      <family val="1"/>
      <charset val="129"/>
    </font>
    <font>
      <sz val="14"/>
      <name val="바탕체"/>
      <family val="1"/>
      <charset val="129"/>
    </font>
    <font>
      <sz val="16"/>
      <color indexed="9"/>
      <name val="바탕체"/>
      <family val="1"/>
      <charset val="129"/>
    </font>
    <font>
      <sz val="10"/>
      <color theme="1"/>
      <name val="바탕체"/>
      <family val="1"/>
      <charset val="129"/>
    </font>
    <font>
      <sz val="16"/>
      <name val="바탕체"/>
      <family val="1"/>
      <charset val="129"/>
    </font>
    <font>
      <sz val="20"/>
      <name val="바탕체"/>
      <family val="1"/>
      <charset val="129"/>
    </font>
    <font>
      <sz val="26"/>
      <name val="바탕체"/>
      <family val="1"/>
      <charset val="129"/>
    </font>
    <font>
      <sz val="22"/>
      <color indexed="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name val="바탕체"/>
      <family val="1"/>
      <charset val="129"/>
    </font>
    <font>
      <b/>
      <sz val="14"/>
      <name val="바탕체"/>
      <family val="1"/>
      <charset val="129"/>
    </font>
    <font>
      <sz val="25"/>
      <name val="바탕체"/>
      <family val="1"/>
      <charset val="129"/>
    </font>
    <font>
      <sz val="9"/>
      <color indexed="8"/>
      <name val="굴림체"/>
      <family val="3"/>
      <charset val="129"/>
    </font>
    <font>
      <b/>
      <sz val="12"/>
      <color indexed="8"/>
      <name val="돋음체"/>
      <family val="3"/>
      <charset val="129"/>
    </font>
    <font>
      <b/>
      <sz val="24"/>
      <name val="굴림"/>
      <family val="3"/>
      <charset val="129"/>
    </font>
    <font>
      <u/>
      <sz val="12"/>
      <name val="굴림"/>
      <family val="3"/>
      <charset val="129"/>
    </font>
    <font>
      <b/>
      <u/>
      <sz val="13"/>
      <name val="굴림"/>
      <family val="3"/>
      <charset val="129"/>
    </font>
    <font>
      <sz val="12"/>
      <color rgb="FFFF0000"/>
      <name val="굴림"/>
      <family val="3"/>
      <charset val="129"/>
    </font>
    <font>
      <sz val="12"/>
      <color theme="0" tint="-0.34998626667073579"/>
      <name val="굴림"/>
      <family val="3"/>
      <charset val="129"/>
    </font>
    <font>
      <sz val="9"/>
      <color indexed="8"/>
      <name val="Arial"/>
      <family val="2"/>
    </font>
    <font>
      <b/>
      <sz val="11"/>
      <color rgb="FFFF0000"/>
      <name val="굴림"/>
      <family val="3"/>
      <charset val="129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8E9B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92D050"/>
        <bgColor indexed="64"/>
      </patternFill>
    </fill>
  </fills>
  <borders count="10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8">
    <xf numFmtId="0" fontId="0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15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15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15" fillId="0" borderId="0"/>
    <xf numFmtId="0" fontId="7" fillId="0" borderId="0"/>
    <xf numFmtId="0" fontId="7" fillId="0" borderId="0"/>
    <xf numFmtId="0" fontId="4" fillId="0" borderId="0"/>
    <xf numFmtId="3" fontId="16" fillId="0" borderId="1">
      <alignment horizontal="right" vertical="center"/>
    </xf>
    <xf numFmtId="2" fontId="16" fillId="0" borderId="1">
      <alignment horizontal="right" vertical="center"/>
    </xf>
    <xf numFmtId="0" fontId="10" fillId="0" borderId="0"/>
    <xf numFmtId="198" fontId="2" fillId="0" borderId="0">
      <protection locked="0"/>
    </xf>
    <xf numFmtId="178" fontId="7" fillId="0" borderId="0" applyFont="0" applyFill="0" applyBorder="0" applyAlignment="0" applyProtection="0"/>
    <xf numFmtId="182" fontId="2" fillId="0" borderId="0"/>
    <xf numFmtId="179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8" fontId="2" fillId="0" borderId="0">
      <protection locked="0"/>
    </xf>
    <xf numFmtId="185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97" fontId="7" fillId="0" borderId="0" applyFont="0" applyFill="0" applyBorder="0" applyAlignment="0" applyProtection="0"/>
    <xf numFmtId="183" fontId="2" fillId="0" borderId="0"/>
    <xf numFmtId="0" fontId="7" fillId="0" borderId="0" applyFont="0" applyFill="0" applyBorder="0" applyAlignment="0" applyProtection="0"/>
    <xf numFmtId="190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84" fontId="2" fillId="0" borderId="0"/>
    <xf numFmtId="0" fontId="21" fillId="0" borderId="0" applyNumberFormat="0" applyFont="0" applyFill="0" applyBorder="0" applyAlignment="0" applyProtection="0"/>
    <xf numFmtId="0" fontId="21" fillId="0" borderId="0" applyNumberFormat="0" applyFont="0" applyFill="0" applyBorder="0" applyAlignment="0" applyProtection="0"/>
    <xf numFmtId="0" fontId="21" fillId="0" borderId="0" applyNumberFormat="0" applyFont="0" applyFill="0" applyBorder="0" applyAlignment="0" applyProtection="0"/>
    <xf numFmtId="0" fontId="21" fillId="0" borderId="0" applyNumberFormat="0" applyFont="0" applyFill="0" applyBorder="0" applyAlignment="0" applyProtection="0"/>
    <xf numFmtId="0" fontId="21" fillId="0" borderId="0" applyNumberFormat="0" applyFont="0" applyFill="0" applyBorder="0" applyAlignment="0" applyProtection="0"/>
    <xf numFmtId="0" fontId="21" fillId="0" borderId="0" applyNumberFormat="0" applyFont="0" applyFill="0" applyBorder="0" applyAlignment="0" applyProtection="0"/>
    <xf numFmtId="0" fontId="21" fillId="0" borderId="0" applyNumberFormat="0" applyFont="0" applyFill="0" applyBorder="0" applyAlignment="0" applyProtection="0"/>
    <xf numFmtId="2" fontId="7" fillId="0" borderId="0" applyFont="0" applyFill="0" applyBorder="0" applyAlignment="0" applyProtection="0"/>
    <xf numFmtId="38" fontId="11" fillId="2" borderId="0" applyNumberFormat="0" applyBorder="0" applyAlignment="0" applyProtection="0"/>
    <xf numFmtId="3" fontId="22" fillId="0" borderId="2">
      <alignment horizontal="right" vertical="center"/>
    </xf>
    <xf numFmtId="4" fontId="22" fillId="0" borderId="2">
      <alignment horizontal="right" vertical="center"/>
    </xf>
    <xf numFmtId="0" fontId="12" fillId="0" borderId="0">
      <alignment horizontal="left"/>
    </xf>
    <xf numFmtId="0" fontId="6" fillId="0" borderId="3" applyNumberFormat="0" applyAlignment="0" applyProtection="0">
      <alignment horizontal="left" vertical="center"/>
    </xf>
    <xf numFmtId="0" fontId="6" fillId="0" borderId="4">
      <alignment horizontal="left" vertical="center"/>
    </xf>
    <xf numFmtId="0" fontId="2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98" fontId="2" fillId="0" borderId="0">
      <protection locked="0"/>
    </xf>
    <xf numFmtId="198" fontId="2" fillId="0" borderId="0">
      <protection locked="0"/>
    </xf>
    <xf numFmtId="10" fontId="11" fillId="2" borderId="5" applyNumberFormat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3" fillId="0" borderId="6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1" fontId="2" fillId="0" borderId="0"/>
    <xf numFmtId="0" fontId="7" fillId="0" borderId="0"/>
    <xf numFmtId="198" fontId="2" fillId="0" borderId="0">
      <protection locked="0"/>
    </xf>
    <xf numFmtId="10" fontId="7" fillId="0" borderId="0" applyFont="0" applyFill="0" applyBorder="0" applyAlignment="0" applyProtection="0"/>
    <xf numFmtId="0" fontId="7" fillId="0" borderId="0"/>
    <xf numFmtId="0" fontId="13" fillId="0" borderId="0"/>
    <xf numFmtId="0" fontId="7" fillId="0" borderId="7" applyNumberFormat="0" applyFont="0" applyFill="0" applyAlignment="0" applyProtection="0"/>
    <xf numFmtId="189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94" fontId="17" fillId="0" borderId="0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3" fontId="4" fillId="0" borderId="8">
      <alignment horizontal="center"/>
    </xf>
    <xf numFmtId="0" fontId="17" fillId="0" borderId="0">
      <protection locked="0"/>
    </xf>
    <xf numFmtId="40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188" fontId="14" fillId="0" borderId="9" applyFont="0" applyFill="0" applyBorder="0" applyAlignment="0" applyProtection="0">
      <alignment vertical="center"/>
    </xf>
    <xf numFmtId="187" fontId="14" fillId="0" borderId="9" applyFont="0" applyFill="0" applyBorder="0" applyAlignment="0" applyProtection="0">
      <alignment vertical="center"/>
    </xf>
    <xf numFmtId="199" fontId="24" fillId="0" borderId="0">
      <alignment vertical="center"/>
    </xf>
    <xf numFmtId="178" fontId="2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4" fontId="17" fillId="0" borderId="0">
      <protection locked="0"/>
    </xf>
    <xf numFmtId="195" fontId="17" fillId="0" borderId="0">
      <protection locked="0"/>
    </xf>
    <xf numFmtId="0" fontId="20" fillId="3" borderId="10">
      <alignment horizontal="centerContinuous"/>
    </xf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3" fontId="17" fillId="0" borderId="0">
      <protection locked="0"/>
    </xf>
    <xf numFmtId="0" fontId="7" fillId="0" borderId="0"/>
    <xf numFmtId="0" fontId="3" fillId="0" borderId="0"/>
    <xf numFmtId="0" fontId="3" fillId="0" borderId="0"/>
    <xf numFmtId="0" fontId="3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17" fillId="0" borderId="7">
      <protection locked="0"/>
    </xf>
    <xf numFmtId="192" fontId="17" fillId="0" borderId="0">
      <protection locked="0"/>
    </xf>
    <xf numFmtId="196" fontId="17" fillId="0" borderId="0">
      <protection locked="0"/>
    </xf>
    <xf numFmtId="41" fontId="81" fillId="0" borderId="0" applyFont="0" applyFill="0" applyBorder="0" applyAlignment="0" applyProtection="0">
      <alignment vertical="center"/>
    </xf>
    <xf numFmtId="0" fontId="2" fillId="0" borderId="0"/>
    <xf numFmtId="0" fontId="85" fillId="0" borderId="0">
      <alignment vertical="center"/>
    </xf>
    <xf numFmtId="0" fontId="90" fillId="0" borderId="0">
      <alignment vertical="center"/>
    </xf>
    <xf numFmtId="41" fontId="9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90" fillId="0" borderId="0">
      <alignment vertical="center"/>
    </xf>
    <xf numFmtId="0" fontId="95" fillId="0" borderId="0"/>
    <xf numFmtId="0" fontId="3" fillId="0" borderId="50"/>
    <xf numFmtId="0" fontId="3" fillId="0" borderId="0"/>
    <xf numFmtId="0" fontId="3" fillId="0" borderId="0"/>
    <xf numFmtId="0" fontId="3" fillId="0" borderId="0">
      <alignment vertical="center"/>
    </xf>
    <xf numFmtId="0" fontId="102" fillId="0" borderId="0"/>
    <xf numFmtId="0" fontId="95" fillId="0" borderId="0"/>
    <xf numFmtId="0" fontId="1" fillId="0" borderId="0">
      <alignment vertical="center"/>
    </xf>
  </cellStyleXfs>
  <cellXfs count="960">
    <xf numFmtId="0" fontId="0" fillId="0" borderId="0" xfId="0"/>
    <xf numFmtId="178" fontId="49" fillId="0" borderId="0" xfId="104" applyFont="1" applyFill="1" applyAlignment="1">
      <alignment vertical="distributed"/>
    </xf>
    <xf numFmtId="0" fontId="49" fillId="0" borderId="0" xfId="117" applyFont="1" applyFill="1" applyAlignment="1">
      <alignment vertical="distributed"/>
    </xf>
    <xf numFmtId="41" fontId="50" fillId="0" borderId="5" xfId="117" applyNumberFormat="1" applyFont="1" applyFill="1" applyBorder="1" applyAlignment="1">
      <alignment horizontal="center" vertical="distributed"/>
    </xf>
    <xf numFmtId="0" fontId="49" fillId="0" borderId="11" xfId="117" applyFont="1" applyFill="1" applyBorder="1" applyAlignment="1">
      <alignment horizontal="right" vertical="distributed"/>
    </xf>
    <xf numFmtId="0" fontId="49" fillId="0" borderId="12" xfId="117" applyFont="1" applyFill="1" applyBorder="1" applyAlignment="1">
      <alignment horizontal="left" vertical="distributed"/>
    </xf>
    <xf numFmtId="0" fontId="49" fillId="0" borderId="5" xfId="117" applyFont="1" applyFill="1" applyBorder="1" applyAlignment="1">
      <alignment horizontal="center" vertical="distributed"/>
    </xf>
    <xf numFmtId="41" fontId="49" fillId="0" borderId="5" xfId="117" applyNumberFormat="1" applyFont="1" applyFill="1" applyBorder="1" applyAlignment="1">
      <alignment vertical="distributed"/>
    </xf>
    <xf numFmtId="41" fontId="49" fillId="0" borderId="0" xfId="117" applyNumberFormat="1" applyFont="1" applyFill="1" applyAlignment="1">
      <alignment vertical="distributed"/>
    </xf>
    <xf numFmtId="178" fontId="49" fillId="4" borderId="0" xfId="104" applyFont="1" applyFill="1" applyAlignment="1">
      <alignment vertical="distributed"/>
    </xf>
    <xf numFmtId="0" fontId="49" fillId="4" borderId="0" xfId="117" applyFont="1" applyFill="1" applyAlignment="1">
      <alignment vertical="distributed"/>
    </xf>
    <xf numFmtId="0" fontId="49" fillId="0" borderId="5" xfId="117" quotePrefix="1" applyFont="1" applyFill="1" applyBorder="1" applyAlignment="1">
      <alignment horizontal="center" vertical="distributed"/>
    </xf>
    <xf numFmtId="0" fontId="49" fillId="0" borderId="12" xfId="117" applyFont="1" applyFill="1" applyBorder="1" applyAlignment="1">
      <alignment vertical="distributed"/>
    </xf>
    <xf numFmtId="0" fontId="49" fillId="0" borderId="12" xfId="117" applyFont="1" applyFill="1" applyBorder="1" applyAlignment="1">
      <alignment horizontal="center" vertical="distributed"/>
    </xf>
    <xf numFmtId="0" fontId="49" fillId="0" borderId="5" xfId="117" applyFont="1" applyFill="1" applyBorder="1" applyAlignment="1">
      <alignment horizontal="right" vertical="distributed"/>
    </xf>
    <xf numFmtId="0" fontId="49" fillId="0" borderId="5" xfId="117" applyFont="1" applyFill="1" applyBorder="1" applyAlignment="1">
      <alignment vertical="distributed"/>
    </xf>
    <xf numFmtId="0" fontId="49" fillId="0" borderId="0" xfId="117" applyFont="1" applyFill="1" applyAlignment="1">
      <alignment horizontal="right" vertical="distributed"/>
    </xf>
    <xf numFmtId="0" fontId="49" fillId="0" borderId="0" xfId="117" applyFont="1" applyFill="1" applyAlignment="1">
      <alignment horizontal="center" vertical="distributed"/>
    </xf>
    <xf numFmtId="178" fontId="51" fillId="0" borderId="0" xfId="104" applyFont="1"/>
    <xf numFmtId="0" fontId="51" fillId="0" borderId="0" xfId="0" applyFont="1"/>
    <xf numFmtId="0" fontId="52" fillId="0" borderId="5" xfId="117" quotePrefix="1" applyFont="1" applyFill="1" applyBorder="1" applyAlignment="1">
      <alignment horizontal="center" vertical="center"/>
    </xf>
    <xf numFmtId="0" fontId="52" fillId="0" borderId="5" xfId="117" quotePrefix="1" applyFont="1" applyFill="1" applyBorder="1" applyAlignment="1">
      <alignment vertical="center"/>
    </xf>
    <xf numFmtId="180" fontId="53" fillId="0" borderId="5" xfId="117" applyNumberFormat="1" applyFont="1" applyFill="1" applyBorder="1" applyAlignment="1">
      <alignment vertical="center"/>
    </xf>
    <xf numFmtId="0" fontId="53" fillId="0" borderId="5" xfId="117" applyFont="1" applyFill="1" applyBorder="1" applyAlignment="1">
      <alignment horizontal="center" vertical="center"/>
    </xf>
    <xf numFmtId="0" fontId="53" fillId="0" borderId="5" xfId="117" applyFont="1" applyFill="1" applyBorder="1" applyAlignment="1">
      <alignment vertical="center"/>
    </xf>
    <xf numFmtId="0" fontId="53" fillId="0" borderId="5" xfId="117" quotePrefix="1" applyFont="1" applyFill="1" applyBorder="1" applyAlignment="1">
      <alignment vertical="center"/>
    </xf>
    <xf numFmtId="0" fontId="52" fillId="0" borderId="5" xfId="117" applyFont="1" applyFill="1" applyBorder="1" applyAlignment="1">
      <alignment vertical="center"/>
    </xf>
    <xf numFmtId="0" fontId="53" fillId="0" borderId="5" xfId="117" applyFont="1" applyFill="1" applyBorder="1"/>
    <xf numFmtId="0" fontId="53" fillId="0" borderId="13" xfId="117" applyFont="1" applyFill="1" applyBorder="1" applyAlignment="1">
      <alignment horizontal="center"/>
    </xf>
    <xf numFmtId="0" fontId="53" fillId="0" borderId="13" xfId="117" applyFont="1" applyFill="1" applyBorder="1"/>
    <xf numFmtId="180" fontId="53" fillId="0" borderId="13" xfId="117" applyNumberFormat="1" applyFont="1" applyFill="1" applyBorder="1"/>
    <xf numFmtId="0" fontId="51" fillId="0" borderId="0" xfId="0" applyFont="1" applyAlignment="1">
      <alignment horizontal="right"/>
    </xf>
    <xf numFmtId="0" fontId="53" fillId="0" borderId="14" xfId="117" applyFont="1" applyFill="1" applyBorder="1"/>
    <xf numFmtId="0" fontId="54" fillId="0" borderId="0" xfId="0" applyFont="1"/>
    <xf numFmtId="0" fontId="51" fillId="5" borderId="0" xfId="0" applyFont="1" applyFill="1"/>
    <xf numFmtId="180" fontId="55" fillId="0" borderId="5" xfId="117" applyNumberFormat="1" applyFont="1" applyFill="1" applyBorder="1" applyAlignment="1">
      <alignment horizontal="center" vertical="center"/>
    </xf>
    <xf numFmtId="180" fontId="53" fillId="6" borderId="5" xfId="117" applyNumberFormat="1" applyFont="1" applyFill="1" applyBorder="1" applyAlignment="1">
      <alignment vertical="center"/>
    </xf>
    <xf numFmtId="0" fontId="53" fillId="5" borderId="5" xfId="117" applyFont="1" applyFill="1" applyBorder="1" applyAlignment="1">
      <alignment horizontal="center" vertical="center"/>
    </xf>
    <xf numFmtId="180" fontId="53" fillId="5" borderId="5" xfId="117" applyNumberFormat="1" applyFont="1" applyFill="1" applyBorder="1" applyAlignment="1">
      <alignment vertical="center"/>
    </xf>
    <xf numFmtId="0" fontId="54" fillId="0" borderId="0" xfId="0" applyFont="1" applyFill="1"/>
    <xf numFmtId="0" fontId="56" fillId="0" borderId="15" xfId="117" applyFont="1" applyFill="1" applyBorder="1" applyAlignment="1"/>
    <xf numFmtId="0" fontId="53" fillId="0" borderId="15" xfId="117" quotePrefix="1" applyFont="1" applyFill="1" applyBorder="1" applyAlignment="1"/>
    <xf numFmtId="180" fontId="55" fillId="0" borderId="16" xfId="117" applyNumberFormat="1" applyFont="1" applyFill="1" applyBorder="1" applyAlignment="1">
      <alignment horizontal="center" vertical="center"/>
    </xf>
    <xf numFmtId="0" fontId="55" fillId="0" borderId="17" xfId="117" applyFont="1" applyFill="1" applyBorder="1" applyAlignment="1">
      <alignment horizontal="left" vertical="center"/>
    </xf>
    <xf numFmtId="0" fontId="57" fillId="0" borderId="17" xfId="117" applyFont="1" applyFill="1" applyBorder="1" applyAlignment="1">
      <alignment horizontal="left" vertical="center"/>
    </xf>
    <xf numFmtId="3" fontId="55" fillId="0" borderId="17" xfId="117" applyNumberFormat="1" applyFont="1" applyFill="1" applyBorder="1" applyAlignment="1">
      <alignment horizontal="right" vertical="center"/>
    </xf>
    <xf numFmtId="0" fontId="55" fillId="0" borderId="17" xfId="117" applyFont="1" applyFill="1" applyBorder="1" applyAlignment="1">
      <alignment horizontal="center" vertical="center"/>
    </xf>
    <xf numFmtId="3" fontId="55" fillId="0" borderId="17" xfId="117" applyNumberFormat="1" applyFont="1" applyFill="1" applyBorder="1" applyAlignment="1">
      <alignment horizontal="left" vertical="center"/>
    </xf>
    <xf numFmtId="180" fontId="55" fillId="0" borderId="17" xfId="117" applyNumberFormat="1" applyFont="1" applyFill="1" applyBorder="1" applyAlignment="1">
      <alignment horizontal="center" vertical="center"/>
    </xf>
    <xf numFmtId="180" fontId="55" fillId="0" borderId="5" xfId="117" applyNumberFormat="1" applyFont="1" applyFill="1" applyBorder="1" applyAlignment="1">
      <alignment horizontal="right" vertical="center"/>
    </xf>
    <xf numFmtId="180" fontId="55" fillId="5" borderId="5" xfId="117" applyNumberFormat="1" applyFont="1" applyFill="1" applyBorder="1" applyAlignment="1">
      <alignment horizontal="right" vertical="center"/>
    </xf>
    <xf numFmtId="0" fontId="57" fillId="0" borderId="17" xfId="117" applyFont="1" applyFill="1" applyBorder="1" applyAlignment="1">
      <alignment horizontal="center" vertical="center"/>
    </xf>
    <xf numFmtId="3" fontId="55" fillId="0" borderId="5" xfId="117" applyNumberFormat="1" applyFont="1" applyFill="1" applyBorder="1" applyAlignment="1">
      <alignment horizontal="right" vertical="center"/>
    </xf>
    <xf numFmtId="0" fontId="57" fillId="0" borderId="5" xfId="117" applyFont="1" applyFill="1" applyBorder="1" applyAlignment="1">
      <alignment vertical="center"/>
    </xf>
    <xf numFmtId="0" fontId="57" fillId="0" borderId="5" xfId="117" applyFont="1" applyFill="1" applyBorder="1" applyAlignment="1">
      <alignment horizontal="center" vertical="center"/>
    </xf>
    <xf numFmtId="180" fontId="57" fillId="0" borderId="5" xfId="117" applyNumberFormat="1" applyFont="1" applyFill="1" applyBorder="1" applyAlignment="1">
      <alignment vertical="center"/>
    </xf>
    <xf numFmtId="180" fontId="55" fillId="0" borderId="5" xfId="117" applyNumberFormat="1" applyFont="1" applyFill="1" applyBorder="1" applyAlignment="1">
      <alignment vertical="center"/>
    </xf>
    <xf numFmtId="200" fontId="55" fillId="0" borderId="5" xfId="117" applyNumberFormat="1" applyFont="1" applyFill="1" applyBorder="1" applyAlignment="1">
      <alignment vertical="center"/>
    </xf>
    <xf numFmtId="0" fontId="55" fillId="0" borderId="5" xfId="117" applyFont="1" applyFill="1" applyBorder="1" applyAlignment="1">
      <alignment vertical="center"/>
    </xf>
    <xf numFmtId="0" fontId="51" fillId="0" borderId="5" xfId="117" applyFont="1" applyFill="1" applyBorder="1" applyAlignment="1">
      <alignment horizontal="center" vertical="center"/>
    </xf>
    <xf numFmtId="180" fontId="51" fillId="0" borderId="5" xfId="117" applyNumberFormat="1" applyFont="1" applyFill="1" applyBorder="1" applyAlignment="1">
      <alignment vertical="center"/>
    </xf>
    <xf numFmtId="180" fontId="52" fillId="0" borderId="5" xfId="117" applyNumberFormat="1" applyFont="1" applyFill="1" applyBorder="1" applyAlignment="1">
      <alignment vertical="center"/>
    </xf>
    <xf numFmtId="0" fontId="51" fillId="0" borderId="5" xfId="117" applyFont="1" applyFill="1" applyBorder="1" applyAlignment="1">
      <alignment vertical="center"/>
    </xf>
    <xf numFmtId="0" fontId="55" fillId="0" borderId="11" xfId="117" applyFont="1" applyFill="1" applyBorder="1" applyAlignment="1">
      <alignment vertical="center"/>
    </xf>
    <xf numFmtId="0" fontId="55" fillId="0" borderId="4" xfId="117" applyFont="1" applyFill="1" applyBorder="1" applyAlignment="1">
      <alignment vertical="center"/>
    </xf>
    <xf numFmtId="0" fontId="55" fillId="0" borderId="5" xfId="117" quotePrefix="1" applyFont="1" applyFill="1" applyBorder="1" applyAlignment="1">
      <alignment vertical="center"/>
    </xf>
    <xf numFmtId="180" fontId="55" fillId="0" borderId="5" xfId="117" quotePrefix="1" applyNumberFormat="1" applyFont="1" applyFill="1" applyBorder="1" applyAlignment="1">
      <alignment vertical="center"/>
    </xf>
    <xf numFmtId="180" fontId="53" fillId="7" borderId="5" xfId="117" applyNumberFormat="1" applyFont="1" applyFill="1" applyBorder="1" applyAlignment="1">
      <alignment vertical="center"/>
    </xf>
    <xf numFmtId="0" fontId="53" fillId="6" borderId="5" xfId="117" applyFont="1" applyFill="1" applyBorder="1" applyAlignment="1">
      <alignment vertical="center"/>
    </xf>
    <xf numFmtId="0" fontId="53" fillId="6" borderId="5" xfId="117" applyFont="1" applyFill="1" applyBorder="1" applyAlignment="1">
      <alignment horizontal="center" vertical="center"/>
    </xf>
    <xf numFmtId="200" fontId="55" fillId="6" borderId="5" xfId="117" applyNumberFormat="1" applyFont="1" applyFill="1" applyBorder="1" applyAlignment="1">
      <alignment vertical="center"/>
    </xf>
    <xf numFmtId="0" fontId="57" fillId="0" borderId="5" xfId="117" quotePrefix="1" applyFont="1" applyFill="1" applyBorder="1" applyAlignment="1">
      <alignment vertical="center"/>
    </xf>
    <xf numFmtId="180" fontId="52" fillId="7" borderId="5" xfId="117" applyNumberFormat="1" applyFont="1" applyFill="1" applyBorder="1" applyAlignment="1">
      <alignment vertical="center"/>
    </xf>
    <xf numFmtId="9" fontId="53" fillId="0" borderId="5" xfId="117" applyNumberFormat="1" applyFont="1" applyFill="1" applyBorder="1" applyAlignment="1">
      <alignment horizontal="center" vertical="center"/>
    </xf>
    <xf numFmtId="0" fontId="52" fillId="0" borderId="5" xfId="117" applyFont="1" applyFill="1" applyBorder="1" applyAlignment="1">
      <alignment horizontal="center" vertical="center"/>
    </xf>
    <xf numFmtId="0" fontId="58" fillId="0" borderId="5" xfId="117" applyFont="1" applyFill="1" applyBorder="1" applyAlignment="1">
      <alignment horizontal="center" vertical="center"/>
    </xf>
    <xf numFmtId="178" fontId="53" fillId="0" borderId="5" xfId="104" applyFont="1" applyFill="1" applyBorder="1" applyAlignment="1">
      <alignment vertical="center"/>
    </xf>
    <xf numFmtId="10" fontId="55" fillId="0" borderId="5" xfId="117" applyNumberFormat="1" applyFont="1" applyFill="1" applyBorder="1" applyAlignment="1">
      <alignment vertical="center"/>
    </xf>
    <xf numFmtId="0" fontId="53" fillId="0" borderId="5" xfId="117" applyFont="1" applyFill="1" applyBorder="1" applyAlignment="1">
      <alignment horizontal="center"/>
    </xf>
    <xf numFmtId="180" fontId="53" fillId="0" borderId="5" xfId="117" applyNumberFormat="1" applyFont="1" applyFill="1" applyBorder="1"/>
    <xf numFmtId="0" fontId="53" fillId="0" borderId="0" xfId="117" applyFont="1" applyFill="1"/>
    <xf numFmtId="0" fontId="53" fillId="0" borderId="0" xfId="117" applyFont="1" applyFill="1" applyAlignment="1">
      <alignment horizontal="center"/>
    </xf>
    <xf numFmtId="180" fontId="53" fillId="0" borderId="0" xfId="117" applyNumberFormat="1" applyFont="1" applyFill="1"/>
    <xf numFmtId="0" fontId="53" fillId="0" borderId="15" xfId="117" applyFont="1" applyFill="1" applyBorder="1" applyAlignment="1"/>
    <xf numFmtId="200" fontId="55" fillId="0" borderId="17" xfId="117" applyNumberFormat="1" applyFont="1" applyFill="1" applyBorder="1" applyAlignment="1">
      <alignment horizontal="center" vertical="center"/>
    </xf>
    <xf numFmtId="0" fontId="53" fillId="0" borderId="11" xfId="117" applyFont="1" applyFill="1" applyBorder="1" applyAlignment="1">
      <alignment vertical="center"/>
    </xf>
    <xf numFmtId="0" fontId="53" fillId="0" borderId="4" xfId="117" applyFont="1" applyFill="1" applyBorder="1" applyAlignment="1">
      <alignment horizontal="center" vertical="center"/>
    </xf>
    <xf numFmtId="0" fontId="55" fillId="8" borderId="11" xfId="117" applyFont="1" applyFill="1" applyBorder="1" applyAlignment="1">
      <alignment vertical="center"/>
    </xf>
    <xf numFmtId="0" fontId="55" fillId="8" borderId="4" xfId="117" applyFont="1" applyFill="1" applyBorder="1" applyAlignment="1">
      <alignment vertical="center"/>
    </xf>
    <xf numFmtId="0" fontId="53" fillId="8" borderId="5" xfId="117" applyFont="1" applyFill="1" applyBorder="1" applyAlignment="1">
      <alignment vertical="center"/>
    </xf>
    <xf numFmtId="0" fontId="53" fillId="8" borderId="5" xfId="117" applyFont="1" applyFill="1" applyBorder="1" applyAlignment="1">
      <alignment horizontal="center" vertical="center"/>
    </xf>
    <xf numFmtId="0" fontId="57" fillId="6" borderId="5" xfId="117" applyFont="1" applyFill="1" applyBorder="1" applyAlignment="1">
      <alignment vertical="center"/>
    </xf>
    <xf numFmtId="0" fontId="57" fillId="6" borderId="5" xfId="117" quotePrefix="1" applyFont="1" applyFill="1" applyBorder="1" applyAlignment="1">
      <alignment vertical="center"/>
    </xf>
    <xf numFmtId="180" fontId="52" fillId="6" borderId="5" xfId="117" applyNumberFormat="1" applyFont="1" applyFill="1" applyBorder="1" applyAlignment="1">
      <alignment vertical="center"/>
    </xf>
    <xf numFmtId="0" fontId="51" fillId="5" borderId="5" xfId="117" applyFont="1" applyFill="1" applyBorder="1" applyAlignment="1">
      <alignment vertical="center"/>
    </xf>
    <xf numFmtId="0" fontId="52" fillId="6" borderId="5" xfId="117" applyFont="1" applyFill="1" applyBorder="1" applyAlignment="1">
      <alignment horizontal="center" vertical="center"/>
    </xf>
    <xf numFmtId="0" fontId="58" fillId="6" borderId="5" xfId="117" applyFont="1" applyFill="1" applyBorder="1" applyAlignment="1">
      <alignment horizontal="center" vertical="center"/>
    </xf>
    <xf numFmtId="0" fontId="57" fillId="6" borderId="5" xfId="117" applyFont="1" applyFill="1" applyBorder="1" applyAlignment="1">
      <alignment horizontal="center" vertical="center"/>
    </xf>
    <xf numFmtId="0" fontId="53" fillId="0" borderId="11" xfId="117" applyFont="1" applyFill="1" applyBorder="1" applyAlignment="1">
      <alignment horizontal="center" vertical="center"/>
    </xf>
    <xf numFmtId="180" fontId="53" fillId="0" borderId="0" xfId="117" applyNumberFormat="1" applyFont="1" applyFill="1" applyBorder="1" applyAlignment="1">
      <alignment vertical="center"/>
    </xf>
    <xf numFmtId="10" fontId="53" fillId="0" borderId="0" xfId="117" applyNumberFormat="1" applyFont="1" applyFill="1" applyBorder="1" applyAlignment="1">
      <alignment vertical="center"/>
    </xf>
    <xf numFmtId="0" fontId="59" fillId="0" borderId="0" xfId="0" applyFont="1"/>
    <xf numFmtId="0" fontId="53" fillId="9" borderId="5" xfId="117" applyFont="1" applyFill="1" applyBorder="1" applyAlignment="1">
      <alignment vertical="center"/>
    </xf>
    <xf numFmtId="0" fontId="60" fillId="0" borderId="15" xfId="117" quotePrefix="1" applyFont="1" applyFill="1" applyBorder="1" applyAlignment="1"/>
    <xf numFmtId="180" fontId="61" fillId="0" borderId="16" xfId="117" applyNumberFormat="1" applyFont="1" applyFill="1" applyBorder="1" applyAlignment="1">
      <alignment horizontal="center" vertical="center"/>
    </xf>
    <xf numFmtId="200" fontId="61" fillId="0" borderId="17" xfId="99" applyNumberFormat="1" applyFont="1" applyFill="1" applyBorder="1" applyAlignment="1">
      <alignment horizontal="right" vertical="center"/>
    </xf>
    <xf numFmtId="9" fontId="61" fillId="0" borderId="5" xfId="99" applyFont="1" applyFill="1" applyBorder="1" applyAlignment="1">
      <alignment horizontal="right" vertical="center"/>
    </xf>
    <xf numFmtId="9" fontId="61" fillId="0" borderId="16" xfId="99" applyFont="1" applyFill="1" applyBorder="1" applyAlignment="1">
      <alignment horizontal="center" vertical="center"/>
    </xf>
    <xf numFmtId="9" fontId="61" fillId="0" borderId="5" xfId="117" applyNumberFormat="1" applyFont="1" applyFill="1" applyBorder="1" applyAlignment="1">
      <alignment vertical="center"/>
    </xf>
    <xf numFmtId="200" fontId="61" fillId="0" borderId="5" xfId="117" applyNumberFormat="1" applyFont="1" applyFill="1" applyBorder="1" applyAlignment="1">
      <alignment vertical="center"/>
    </xf>
    <xf numFmtId="200" fontId="61" fillId="6" borderId="5" xfId="117" applyNumberFormat="1" applyFont="1" applyFill="1" applyBorder="1" applyAlignment="1">
      <alignment vertical="center"/>
    </xf>
    <xf numFmtId="200" fontId="62" fillId="0" borderId="5" xfId="117" applyNumberFormat="1" applyFont="1" applyFill="1" applyBorder="1" applyAlignment="1">
      <alignment vertical="center"/>
    </xf>
    <xf numFmtId="180" fontId="60" fillId="0" borderId="0" xfId="117" applyNumberFormat="1" applyFont="1" applyFill="1"/>
    <xf numFmtId="3" fontId="63" fillId="0" borderId="17" xfId="117" applyNumberFormat="1" applyFont="1" applyFill="1" applyBorder="1" applyAlignment="1">
      <alignment horizontal="right" vertical="center"/>
    </xf>
    <xf numFmtId="0" fontId="49" fillId="5" borderId="12" xfId="117" applyFont="1" applyFill="1" applyBorder="1" applyAlignment="1">
      <alignment vertical="distributed"/>
    </xf>
    <xf numFmtId="180" fontId="55" fillId="0" borderId="4" xfId="117" applyNumberFormat="1" applyFont="1" applyFill="1" applyBorder="1" applyAlignment="1">
      <alignment horizontal="center" vertical="center"/>
    </xf>
    <xf numFmtId="0" fontId="55" fillId="0" borderId="4" xfId="117" applyFont="1" applyFill="1" applyBorder="1" applyAlignment="1">
      <alignment horizontal="center" vertical="center"/>
    </xf>
    <xf numFmtId="180" fontId="61" fillId="0" borderId="4" xfId="117" applyNumberFormat="1" applyFont="1" applyFill="1" applyBorder="1" applyAlignment="1">
      <alignment horizontal="center" vertical="center"/>
    </xf>
    <xf numFmtId="0" fontId="27" fillId="0" borderId="4" xfId="117" applyFont="1" applyFill="1" applyBorder="1" applyAlignment="1">
      <alignment horizontal="center" vertical="center"/>
    </xf>
    <xf numFmtId="0" fontId="30" fillId="0" borderId="0" xfId="0" applyFont="1"/>
    <xf numFmtId="0" fontId="33" fillId="0" borderId="0" xfId="118" applyFont="1">
      <alignment vertical="center"/>
    </xf>
    <xf numFmtId="0" fontId="33" fillId="0" borderId="0" xfId="118" applyFont="1" applyAlignment="1">
      <alignment horizontal="center" vertical="center"/>
    </xf>
    <xf numFmtId="0" fontId="34" fillId="0" borderId="0" xfId="118" applyFont="1" applyAlignment="1">
      <alignment horizontal="center" vertical="center"/>
    </xf>
    <xf numFmtId="0" fontId="35" fillId="0" borderId="0" xfId="118" applyFont="1" applyAlignment="1">
      <alignment horizontal="center" vertical="center"/>
    </xf>
    <xf numFmtId="0" fontId="33" fillId="0" borderId="0" xfId="118" applyFont="1" applyBorder="1" applyAlignment="1">
      <alignment horizontal="center" vertical="center"/>
    </xf>
    <xf numFmtId="0" fontId="34" fillId="0" borderId="0" xfId="118" applyFont="1" applyBorder="1" applyAlignment="1">
      <alignment horizontal="center" vertical="center"/>
    </xf>
    <xf numFmtId="0" fontId="35" fillId="0" borderId="0" xfId="118" applyFont="1" applyBorder="1" applyAlignment="1">
      <alignment horizontal="center" vertical="center"/>
    </xf>
    <xf numFmtId="0" fontId="33" fillId="0" borderId="0" xfId="118" applyFont="1" applyFill="1" applyBorder="1" applyAlignment="1">
      <alignment horizontal="center" vertical="center"/>
    </xf>
    <xf numFmtId="0" fontId="34" fillId="0" borderId="0" xfId="118" applyFont="1" applyFill="1" applyBorder="1" applyAlignment="1">
      <alignment horizontal="center" vertical="center"/>
    </xf>
    <xf numFmtId="41" fontId="35" fillId="0" borderId="0" xfId="104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37" fillId="0" borderId="18" xfId="118" applyFont="1" applyFill="1" applyBorder="1" applyAlignment="1">
      <alignment horizontal="center" vertical="center"/>
    </xf>
    <xf numFmtId="0" fontId="38" fillId="0" borderId="18" xfId="118" applyFont="1" applyFill="1" applyBorder="1" applyAlignment="1">
      <alignment horizontal="center" vertical="center"/>
    </xf>
    <xf numFmtId="0" fontId="37" fillId="0" borderId="13" xfId="118" applyFont="1" applyFill="1" applyBorder="1" applyAlignment="1">
      <alignment horizontal="center" vertical="center"/>
    </xf>
    <xf numFmtId="0" fontId="38" fillId="0" borderId="13" xfId="118" applyFont="1" applyFill="1" applyBorder="1" applyAlignment="1">
      <alignment horizontal="center" vertical="center"/>
    </xf>
    <xf numFmtId="0" fontId="34" fillId="0" borderId="13" xfId="118" applyFont="1" applyFill="1" applyBorder="1" applyAlignment="1">
      <alignment horizontal="center" vertical="center"/>
    </xf>
    <xf numFmtId="0" fontId="38" fillId="0" borderId="8" xfId="118" applyFont="1" applyFill="1" applyBorder="1" applyAlignment="1">
      <alignment horizontal="center" vertical="center"/>
    </xf>
    <xf numFmtId="0" fontId="33" fillId="0" borderId="19" xfId="118" applyFont="1" applyFill="1" applyBorder="1" applyAlignment="1">
      <alignment horizontal="left" vertical="center"/>
    </xf>
    <xf numFmtId="0" fontId="33" fillId="0" borderId="20" xfId="118" applyFont="1" applyFill="1" applyBorder="1" applyAlignment="1">
      <alignment horizontal="left" vertical="center"/>
    </xf>
    <xf numFmtId="0" fontId="33" fillId="0" borderId="20" xfId="118" applyFont="1" applyFill="1" applyBorder="1">
      <alignment vertical="center"/>
    </xf>
    <xf numFmtId="0" fontId="33" fillId="0" borderId="21" xfId="118" applyFont="1" applyFill="1" applyBorder="1" applyAlignment="1">
      <alignment horizontal="left" vertical="center"/>
    </xf>
    <xf numFmtId="0" fontId="33" fillId="0" borderId="22" xfId="118" applyFont="1" applyFill="1" applyBorder="1" applyAlignment="1">
      <alignment horizontal="left" vertical="center"/>
    </xf>
    <xf numFmtId="0" fontId="33" fillId="0" borderId="23" xfId="118" applyFont="1" applyFill="1" applyBorder="1" applyAlignment="1">
      <alignment horizontal="left" vertical="center"/>
    </xf>
    <xf numFmtId="0" fontId="33" fillId="0" borderId="24" xfId="118" applyFont="1" applyFill="1" applyBorder="1" applyAlignment="1">
      <alignment horizontal="left" vertical="center"/>
    </xf>
    <xf numFmtId="0" fontId="33" fillId="0" borderId="24" xfId="118" applyFont="1" applyFill="1" applyBorder="1">
      <alignment vertical="center"/>
    </xf>
    <xf numFmtId="0" fontId="33" fillId="0" borderId="23" xfId="118" applyFont="1" applyFill="1" applyBorder="1">
      <alignment vertical="center"/>
    </xf>
    <xf numFmtId="0" fontId="54" fillId="0" borderId="24" xfId="0" applyFont="1" applyFill="1" applyBorder="1"/>
    <xf numFmtId="0" fontId="54" fillId="0" borderId="23" xfId="0" applyFont="1" applyFill="1" applyBorder="1"/>
    <xf numFmtId="0" fontId="30" fillId="0" borderId="0" xfId="0" applyFont="1" applyBorder="1"/>
    <xf numFmtId="0" fontId="34" fillId="0" borderId="8" xfId="118" applyFont="1" applyFill="1" applyBorder="1" applyAlignment="1">
      <alignment horizontal="center" vertical="center"/>
    </xf>
    <xf numFmtId="0" fontId="34" fillId="0" borderId="18" xfId="118" applyFont="1" applyFill="1" applyBorder="1" applyAlignment="1">
      <alignment horizontal="center" vertical="center"/>
    </xf>
    <xf numFmtId="0" fontId="51" fillId="0" borderId="0" xfId="0" applyFont="1" applyBorder="1"/>
    <xf numFmtId="180" fontId="27" fillId="0" borderId="4" xfId="117" applyNumberFormat="1" applyFont="1" applyFill="1" applyBorder="1" applyAlignment="1">
      <alignment horizontal="center" vertical="center"/>
    </xf>
    <xf numFmtId="0" fontId="29" fillId="0" borderId="15" xfId="117" quotePrefix="1" applyFont="1" applyFill="1" applyBorder="1" applyAlignment="1"/>
    <xf numFmtId="0" fontId="64" fillId="0" borderId="15" xfId="117" quotePrefix="1" applyFont="1" applyFill="1" applyBorder="1" applyAlignment="1"/>
    <xf numFmtId="0" fontId="51" fillId="0" borderId="0" xfId="0" applyFont="1" applyAlignment="1">
      <alignment vertical="center"/>
    </xf>
    <xf numFmtId="0" fontId="51" fillId="0" borderId="0" xfId="0" applyFont="1" applyBorder="1" applyAlignment="1">
      <alignment vertical="center"/>
    </xf>
    <xf numFmtId="178" fontId="32" fillId="0" borderId="0" xfId="0" applyNumberFormat="1" applyFont="1" applyAlignment="1">
      <alignment vertical="center"/>
    </xf>
    <xf numFmtId="0" fontId="29" fillId="0" borderId="15" xfId="117" quotePrefix="1" applyFont="1" applyFill="1" applyBorder="1" applyAlignment="1">
      <alignment vertical="center"/>
    </xf>
    <xf numFmtId="0" fontId="64" fillId="0" borderId="15" xfId="117" quotePrefix="1" applyFont="1" applyFill="1" applyBorder="1" applyAlignment="1">
      <alignment vertical="center"/>
    </xf>
    <xf numFmtId="0" fontId="27" fillId="0" borderId="25" xfId="117" applyFont="1" applyFill="1" applyBorder="1" applyAlignment="1">
      <alignment horizontal="center" vertical="center"/>
    </xf>
    <xf numFmtId="0" fontId="27" fillId="0" borderId="15" xfId="117" applyFont="1" applyFill="1" applyBorder="1" applyAlignment="1">
      <alignment horizontal="center" vertical="center"/>
    </xf>
    <xf numFmtId="178" fontId="51" fillId="0" borderId="0" xfId="0" applyNumberFormat="1" applyFont="1"/>
    <xf numFmtId="201" fontId="27" fillId="0" borderId="25" xfId="117" applyNumberFormat="1" applyFont="1" applyFill="1" applyBorder="1" applyAlignment="1">
      <alignment horizontal="center" vertical="center"/>
    </xf>
    <xf numFmtId="180" fontId="27" fillId="0" borderId="25" xfId="117" applyNumberFormat="1" applyFont="1" applyFill="1" applyBorder="1" applyAlignment="1">
      <alignment horizontal="center" vertical="center"/>
    </xf>
    <xf numFmtId="9" fontId="65" fillId="0" borderId="25" xfId="99" applyFont="1" applyFill="1" applyBorder="1" applyAlignment="1">
      <alignment horizontal="center" vertical="center"/>
    </xf>
    <xf numFmtId="178" fontId="65" fillId="0" borderId="25" xfId="104" applyFont="1" applyFill="1" applyBorder="1" applyAlignment="1">
      <alignment horizontal="center" vertical="center"/>
    </xf>
    <xf numFmtId="178" fontId="27" fillId="0" borderId="25" xfId="117" applyNumberFormat="1" applyFont="1" applyFill="1" applyBorder="1" applyAlignment="1">
      <alignment horizontal="center" vertical="center"/>
    </xf>
    <xf numFmtId="0" fontId="27" fillId="0" borderId="0" xfId="117" applyFont="1" applyFill="1" applyBorder="1" applyAlignment="1">
      <alignment horizontal="center" vertical="center"/>
    </xf>
    <xf numFmtId="201" fontId="27" fillId="0" borderId="0" xfId="117" applyNumberFormat="1" applyFont="1" applyFill="1" applyBorder="1" applyAlignment="1">
      <alignment horizontal="center" vertical="center"/>
    </xf>
    <xf numFmtId="180" fontId="27" fillId="0" borderId="0" xfId="117" applyNumberFormat="1" applyFont="1" applyFill="1" applyBorder="1" applyAlignment="1">
      <alignment horizontal="center" vertical="center"/>
    </xf>
    <xf numFmtId="9" fontId="65" fillId="0" borderId="0" xfId="99" applyFont="1" applyFill="1" applyBorder="1" applyAlignment="1">
      <alignment horizontal="center" vertical="center"/>
    </xf>
    <xf numFmtId="178" fontId="65" fillId="0" borderId="0" xfId="104" applyFont="1" applyFill="1" applyBorder="1" applyAlignment="1">
      <alignment horizontal="center" vertical="center"/>
    </xf>
    <xf numFmtId="178" fontId="27" fillId="0" borderId="0" xfId="117" applyNumberFormat="1" applyFont="1" applyFill="1" applyBorder="1" applyAlignment="1">
      <alignment horizontal="center" vertical="center"/>
    </xf>
    <xf numFmtId="0" fontId="51" fillId="0" borderId="26" xfId="0" applyFont="1" applyBorder="1"/>
    <xf numFmtId="0" fontId="30" fillId="0" borderId="0" xfId="117" applyFont="1" applyFill="1" applyBorder="1" applyAlignment="1">
      <alignment horizontal="center" vertical="center"/>
    </xf>
    <xf numFmtId="180" fontId="30" fillId="0" borderId="0" xfId="117" applyNumberFormat="1" applyFont="1" applyFill="1" applyBorder="1" applyAlignment="1">
      <alignment vertical="center"/>
    </xf>
    <xf numFmtId="178" fontId="30" fillId="0" borderId="0" xfId="104" applyFont="1" applyFill="1" applyBorder="1" applyAlignment="1">
      <alignment vertical="center"/>
    </xf>
    <xf numFmtId="178" fontId="65" fillId="0" borderId="0" xfId="104" applyFont="1" applyFill="1" applyBorder="1" applyAlignment="1">
      <alignment vertical="center"/>
    </xf>
    <xf numFmtId="0" fontId="34" fillId="0" borderId="0" xfId="117" applyFont="1" applyFill="1" applyBorder="1" applyAlignment="1">
      <alignment horizontal="center" vertical="center"/>
    </xf>
    <xf numFmtId="0" fontId="34" fillId="0" borderId="21" xfId="118" applyFont="1" applyFill="1" applyBorder="1" applyAlignment="1">
      <alignment horizontal="left" vertical="center"/>
    </xf>
    <xf numFmtId="0" fontId="34" fillId="0" borderId="22" xfId="118" applyFont="1" applyFill="1" applyBorder="1" applyAlignment="1">
      <alignment horizontal="left" vertical="center"/>
    </xf>
    <xf numFmtId="0" fontId="34" fillId="0" borderId="19" xfId="118" applyFont="1" applyFill="1" applyBorder="1" applyAlignment="1">
      <alignment horizontal="left" vertical="center"/>
    </xf>
    <xf numFmtId="0" fontId="34" fillId="0" borderId="23" xfId="118" applyFont="1" applyFill="1" applyBorder="1" applyAlignment="1">
      <alignment horizontal="left" vertical="center"/>
    </xf>
    <xf numFmtId="0" fontId="34" fillId="0" borderId="20" xfId="118" applyFont="1" applyFill="1" applyBorder="1" applyAlignment="1">
      <alignment horizontal="left" vertical="center"/>
    </xf>
    <xf numFmtId="0" fontId="34" fillId="0" borderId="24" xfId="118" applyFont="1" applyFill="1" applyBorder="1" applyAlignment="1">
      <alignment horizontal="left" vertical="center"/>
    </xf>
    <xf numFmtId="0" fontId="34" fillId="0" borderId="24" xfId="118" applyFont="1" applyFill="1" applyBorder="1">
      <alignment vertical="center"/>
    </xf>
    <xf numFmtId="0" fontId="34" fillId="0" borderId="23" xfId="118" applyFont="1" applyFill="1" applyBorder="1">
      <alignment vertical="center"/>
    </xf>
    <xf numFmtId="0" fontId="34" fillId="0" borderId="20" xfId="118" applyFont="1" applyFill="1" applyBorder="1">
      <alignment vertical="center"/>
    </xf>
    <xf numFmtId="0" fontId="34" fillId="0" borderId="38" xfId="118" applyFont="1" applyFill="1" applyBorder="1" applyAlignment="1">
      <alignment horizontal="left" vertical="center"/>
    </xf>
    <xf numFmtId="0" fontId="34" fillId="0" borderId="39" xfId="118" applyFont="1" applyFill="1" applyBorder="1" applyAlignment="1">
      <alignment horizontal="left" vertical="center"/>
    </xf>
    <xf numFmtId="0" fontId="34" fillId="0" borderId="40" xfId="118" applyFont="1" applyFill="1" applyBorder="1" applyAlignment="1">
      <alignment horizontal="left" vertical="center"/>
    </xf>
    <xf numFmtId="0" fontId="34" fillId="0" borderId="13" xfId="118" applyFont="1" applyFill="1" applyBorder="1" applyAlignment="1">
      <alignment horizontal="left" vertical="center"/>
    </xf>
    <xf numFmtId="0" fontId="38" fillId="0" borderId="38" xfId="118" applyFont="1" applyFill="1" applyBorder="1">
      <alignment vertical="center"/>
    </xf>
    <xf numFmtId="0" fontId="38" fillId="0" borderId="39" xfId="118" applyFont="1" applyFill="1" applyBorder="1">
      <alignment vertical="center"/>
    </xf>
    <xf numFmtId="0" fontId="38" fillId="0" borderId="40" xfId="118" applyFont="1" applyFill="1" applyBorder="1">
      <alignment vertical="center"/>
    </xf>
    <xf numFmtId="0" fontId="67" fillId="0" borderId="23" xfId="0" applyFont="1" applyFill="1" applyBorder="1"/>
    <xf numFmtId="0" fontId="51" fillId="0" borderId="26" xfId="0" applyFont="1" applyFill="1" applyBorder="1"/>
    <xf numFmtId="178" fontId="51" fillId="0" borderId="0" xfId="104" applyFont="1" applyFill="1"/>
    <xf numFmtId="0" fontId="51" fillId="0" borderId="0" xfId="0" applyFont="1" applyFill="1"/>
    <xf numFmtId="0" fontId="28" fillId="0" borderId="22" xfId="117" applyFont="1" applyFill="1" applyBorder="1" applyAlignment="1">
      <alignment horizontal="left" vertical="center"/>
    </xf>
    <xf numFmtId="0" fontId="28" fillId="0" borderId="33" xfId="117" applyFont="1" applyFill="1" applyBorder="1" applyAlignment="1">
      <alignment horizontal="left" vertical="center"/>
    </xf>
    <xf numFmtId="0" fontId="27" fillId="0" borderId="10" xfId="117" applyFont="1" applyFill="1" applyBorder="1" applyAlignment="1">
      <alignment horizontal="center" vertical="center"/>
    </xf>
    <xf numFmtId="3" fontId="27" fillId="0" borderId="23" xfId="117" applyNumberFormat="1" applyFont="1" applyFill="1" applyBorder="1" applyAlignment="1">
      <alignment horizontal="right" vertical="center"/>
    </xf>
    <xf numFmtId="3" fontId="27" fillId="0" borderId="34" xfId="117" applyNumberFormat="1" applyFont="1" applyFill="1" applyBorder="1" applyAlignment="1">
      <alignment horizontal="right" vertical="center"/>
    </xf>
    <xf numFmtId="0" fontId="27" fillId="0" borderId="36" xfId="117" applyFont="1" applyFill="1" applyBorder="1" applyAlignment="1">
      <alignment horizontal="center" vertical="center"/>
    </xf>
    <xf numFmtId="0" fontId="27" fillId="0" borderId="24" xfId="117" applyFont="1" applyFill="1" applyBorder="1" applyAlignment="1">
      <alignment vertical="center"/>
    </xf>
    <xf numFmtId="0" fontId="27" fillId="0" borderId="23" xfId="117" applyFont="1" applyFill="1" applyBorder="1" applyAlignment="1">
      <alignment vertical="center"/>
    </xf>
    <xf numFmtId="0" fontId="27" fillId="0" borderId="34" xfId="117" applyFont="1" applyFill="1" applyBorder="1" applyAlignment="1">
      <alignment vertical="center"/>
    </xf>
    <xf numFmtId="0" fontId="68" fillId="5" borderId="36" xfId="117" applyFont="1" applyFill="1" applyBorder="1" applyAlignment="1">
      <alignment horizontal="center" vertical="center"/>
    </xf>
    <xf numFmtId="0" fontId="27" fillId="0" borderId="38" xfId="117" applyFont="1" applyFill="1" applyBorder="1" applyAlignment="1">
      <alignment horizontal="center" vertical="center"/>
    </xf>
    <xf numFmtId="0" fontId="27" fillId="0" borderId="39" xfId="117" applyFont="1" applyFill="1" applyBorder="1" applyAlignment="1">
      <alignment horizontal="center" vertical="center"/>
    </xf>
    <xf numFmtId="0" fontId="27" fillId="0" borderId="35" xfId="117" applyFont="1" applyFill="1" applyBorder="1" applyAlignment="1">
      <alignment horizontal="center" vertical="center"/>
    </xf>
    <xf numFmtId="201" fontId="27" fillId="0" borderId="35" xfId="117" applyNumberFormat="1" applyFont="1" applyFill="1" applyBorder="1" applyAlignment="1">
      <alignment horizontal="center" vertical="center"/>
    </xf>
    <xf numFmtId="178" fontId="27" fillId="0" borderId="37" xfId="117" applyNumberFormat="1" applyFont="1" applyFill="1" applyBorder="1" applyAlignment="1">
      <alignment horizontal="center" vertical="center"/>
    </xf>
    <xf numFmtId="0" fontId="27" fillId="0" borderId="21" xfId="117" applyFont="1" applyFill="1" applyBorder="1" applyAlignment="1">
      <alignment vertical="center"/>
    </xf>
    <xf numFmtId="0" fontId="27" fillId="0" borderId="22" xfId="117" applyFont="1" applyFill="1" applyBorder="1" applyAlignment="1">
      <alignment vertical="center"/>
    </xf>
    <xf numFmtId="0" fontId="27" fillId="0" borderId="33" xfId="117" applyFont="1" applyFill="1" applyBorder="1" applyAlignment="1">
      <alignment vertical="center"/>
    </xf>
    <xf numFmtId="0" fontId="33" fillId="0" borderId="10" xfId="117" applyFont="1" applyFill="1" applyBorder="1" applyAlignment="1">
      <alignment horizontal="center" vertical="center"/>
    </xf>
    <xf numFmtId="0" fontId="53" fillId="0" borderId="24" xfId="117" applyFont="1" applyFill="1" applyBorder="1"/>
    <xf numFmtId="0" fontId="34" fillId="0" borderId="36" xfId="117" applyFont="1" applyFill="1" applyBorder="1" applyAlignment="1">
      <alignment horizontal="center" vertical="center"/>
    </xf>
    <xf numFmtId="0" fontId="33" fillId="0" borderId="36" xfId="117" quotePrefix="1" applyFont="1" applyFill="1" applyBorder="1" applyAlignment="1">
      <alignment horizontal="center" vertical="center"/>
    </xf>
    <xf numFmtId="0" fontId="30" fillId="0" borderId="23" xfId="117" applyFont="1" applyFill="1" applyBorder="1" applyAlignment="1">
      <alignment vertical="center"/>
    </xf>
    <xf numFmtId="0" fontId="30" fillId="0" borderId="34" xfId="117" applyFont="1" applyFill="1" applyBorder="1" applyAlignment="1">
      <alignment vertical="center"/>
    </xf>
    <xf numFmtId="0" fontId="30" fillId="0" borderId="24" xfId="117" applyFont="1" applyFill="1" applyBorder="1" applyAlignment="1">
      <alignment vertical="center"/>
    </xf>
    <xf numFmtId="0" fontId="33" fillId="0" borderId="36" xfId="117" applyFont="1" applyFill="1" applyBorder="1" applyAlignment="1">
      <alignment horizontal="center" vertical="center"/>
    </xf>
    <xf numFmtId="0" fontId="30" fillId="0" borderId="38" xfId="117" applyFont="1" applyFill="1" applyBorder="1" applyAlignment="1">
      <alignment vertical="center"/>
    </xf>
    <xf numFmtId="0" fontId="30" fillId="0" borderId="39" xfId="117" applyFont="1" applyFill="1" applyBorder="1" applyAlignment="1">
      <alignment vertical="center"/>
    </xf>
    <xf numFmtId="0" fontId="30" fillId="0" borderId="35" xfId="117" applyFont="1" applyFill="1" applyBorder="1" applyAlignment="1">
      <alignment vertical="center"/>
    </xf>
    <xf numFmtId="0" fontId="34" fillId="0" borderId="37" xfId="117" applyFont="1" applyFill="1" applyBorder="1" applyAlignment="1">
      <alignment horizontal="center" vertical="center"/>
    </xf>
    <xf numFmtId="0" fontId="33" fillId="0" borderId="10" xfId="117" quotePrefix="1" applyFont="1" applyFill="1" applyBorder="1" applyAlignment="1">
      <alignment horizontal="center" vertical="center"/>
    </xf>
    <xf numFmtId="0" fontId="27" fillId="0" borderId="34" xfId="117" quotePrefix="1" applyFont="1" applyFill="1" applyBorder="1" applyAlignment="1">
      <alignment vertical="center"/>
    </xf>
    <xf numFmtId="0" fontId="34" fillId="0" borderId="36" xfId="117" quotePrefix="1" applyFont="1" applyFill="1" applyBorder="1" applyAlignment="1">
      <alignment horizontal="center" vertical="center"/>
    </xf>
    <xf numFmtId="0" fontId="27" fillId="0" borderId="30" xfId="117" applyFont="1" applyFill="1" applyBorder="1" applyAlignment="1">
      <alignment horizontal="center" vertical="center"/>
    </xf>
    <xf numFmtId="0" fontId="27" fillId="0" borderId="18" xfId="117" applyFont="1" applyFill="1" applyBorder="1" applyAlignment="1">
      <alignment horizontal="center" vertical="center"/>
    </xf>
    <xf numFmtId="0" fontId="27" fillId="0" borderId="41" xfId="117" applyFont="1" applyFill="1" applyBorder="1" applyAlignment="1">
      <alignment horizontal="center" vertical="center"/>
    </xf>
    <xf numFmtId="0" fontId="30" fillId="0" borderId="14" xfId="117" applyFont="1" applyFill="1" applyBorder="1" applyAlignment="1">
      <alignment horizontal="center" vertical="center"/>
    </xf>
    <xf numFmtId="0" fontId="30" fillId="0" borderId="13" xfId="117" applyFont="1" applyFill="1" applyBorder="1" applyAlignment="1">
      <alignment horizontal="center" vertical="center"/>
    </xf>
    <xf numFmtId="0" fontId="30" fillId="0" borderId="42" xfId="117" applyFont="1" applyFill="1" applyBorder="1" applyAlignment="1">
      <alignment horizontal="center" vertical="center"/>
    </xf>
    <xf numFmtId="0" fontId="27" fillId="0" borderId="14" xfId="117" applyFont="1" applyFill="1" applyBorder="1" applyAlignment="1">
      <alignment vertical="center"/>
    </xf>
    <xf numFmtId="0" fontId="27" fillId="0" borderId="13" xfId="117" applyFont="1" applyFill="1" applyBorder="1" applyAlignment="1">
      <alignment vertical="center"/>
    </xf>
    <xf numFmtId="180" fontId="30" fillId="0" borderId="42" xfId="117" applyNumberFormat="1" applyFont="1" applyFill="1" applyBorder="1" applyAlignment="1">
      <alignment vertical="center"/>
    </xf>
    <xf numFmtId="0" fontId="27" fillId="0" borderId="14" xfId="117" applyFont="1" applyFill="1" applyBorder="1" applyAlignment="1">
      <alignment horizontal="center" vertical="center"/>
    </xf>
    <xf numFmtId="0" fontId="27" fillId="0" borderId="13" xfId="117" applyFont="1" applyFill="1" applyBorder="1" applyAlignment="1">
      <alignment horizontal="center" vertical="center"/>
    </xf>
    <xf numFmtId="180" fontId="27" fillId="0" borderId="42" xfId="117" applyNumberFormat="1" applyFont="1" applyFill="1" applyBorder="1" applyAlignment="1">
      <alignment vertical="center"/>
    </xf>
    <xf numFmtId="0" fontId="30" fillId="0" borderId="29" xfId="117" applyFont="1" applyFill="1" applyBorder="1" applyAlignment="1">
      <alignment horizontal="center" vertical="center"/>
    </xf>
    <xf numFmtId="0" fontId="30" fillId="0" borderId="8" xfId="117" applyFont="1" applyFill="1" applyBorder="1" applyAlignment="1">
      <alignment horizontal="center" vertical="center"/>
    </xf>
    <xf numFmtId="180" fontId="30" fillId="0" borderId="43" xfId="117" applyNumberFormat="1" applyFont="1" applyFill="1" applyBorder="1" applyAlignment="1">
      <alignment vertical="center"/>
    </xf>
    <xf numFmtId="0" fontId="27" fillId="0" borderId="30" xfId="117" applyFont="1" applyFill="1" applyBorder="1" applyAlignment="1">
      <alignment vertical="center"/>
    </xf>
    <xf numFmtId="0" fontId="27" fillId="0" borderId="18" xfId="117" applyFont="1" applyFill="1" applyBorder="1" applyAlignment="1">
      <alignment vertical="center"/>
    </xf>
    <xf numFmtId="180" fontId="30" fillId="0" borderId="41" xfId="117" applyNumberFormat="1" applyFont="1" applyFill="1" applyBorder="1" applyAlignment="1">
      <alignment vertical="center"/>
    </xf>
    <xf numFmtId="0" fontId="27" fillId="0" borderId="14" xfId="117" quotePrefix="1" applyFont="1" applyFill="1" applyBorder="1" applyAlignment="1">
      <alignment vertical="center"/>
    </xf>
    <xf numFmtId="0" fontId="27" fillId="0" borderId="13" xfId="117" quotePrefix="1" applyFont="1" applyFill="1" applyBorder="1" applyAlignment="1">
      <alignment vertical="center"/>
    </xf>
    <xf numFmtId="0" fontId="27" fillId="0" borderId="14" xfId="117" quotePrefix="1" applyFont="1" applyFill="1" applyBorder="1" applyAlignment="1">
      <alignment horizontal="center" vertical="center"/>
    </xf>
    <xf numFmtId="9" fontId="30" fillId="0" borderId="14" xfId="117" applyNumberFormat="1" applyFont="1" applyFill="1" applyBorder="1" applyAlignment="1">
      <alignment horizontal="center" vertical="center"/>
    </xf>
    <xf numFmtId="178" fontId="30" fillId="0" borderId="42" xfId="104" applyFont="1" applyFill="1" applyBorder="1" applyAlignment="1">
      <alignment vertical="center"/>
    </xf>
    <xf numFmtId="0" fontId="30" fillId="0" borderId="43" xfId="117" applyFont="1" applyFill="1" applyBorder="1" applyAlignment="1">
      <alignment horizontal="center" vertical="center"/>
    </xf>
    <xf numFmtId="3" fontId="27" fillId="0" borderId="30" xfId="117" applyNumberFormat="1" applyFont="1" applyFill="1" applyBorder="1" applyAlignment="1">
      <alignment horizontal="right" vertical="center"/>
    </xf>
    <xf numFmtId="178" fontId="30" fillId="0" borderId="41" xfId="104" applyFont="1" applyFill="1" applyBorder="1" applyAlignment="1">
      <alignment horizontal="right" vertical="center"/>
    </xf>
    <xf numFmtId="3" fontId="27" fillId="0" borderId="14" xfId="117" applyNumberFormat="1" applyFont="1" applyFill="1" applyBorder="1" applyAlignment="1">
      <alignment horizontal="right" vertical="center"/>
    </xf>
    <xf numFmtId="178" fontId="30" fillId="0" borderId="42" xfId="104" applyFont="1" applyFill="1" applyBorder="1" applyAlignment="1">
      <alignment horizontal="right" vertical="center"/>
    </xf>
    <xf numFmtId="180" fontId="27" fillId="0" borderId="14" xfId="117" applyNumberFormat="1" applyFont="1" applyFill="1" applyBorder="1" applyAlignment="1">
      <alignment horizontal="center" vertical="center"/>
    </xf>
    <xf numFmtId="178" fontId="27" fillId="0" borderId="42" xfId="104" applyFont="1" applyFill="1" applyBorder="1" applyAlignment="1">
      <alignment horizontal="center" vertical="center"/>
    </xf>
    <xf numFmtId="180" fontId="27" fillId="0" borderId="29" xfId="117" applyNumberFormat="1" applyFont="1" applyFill="1" applyBorder="1" applyAlignment="1">
      <alignment horizontal="center" vertical="center"/>
    </xf>
    <xf numFmtId="180" fontId="27" fillId="0" borderId="43" xfId="117" applyNumberFormat="1" applyFont="1" applyFill="1" applyBorder="1" applyAlignment="1">
      <alignment horizontal="center" vertical="center"/>
    </xf>
    <xf numFmtId="178" fontId="27" fillId="0" borderId="30" xfId="104" applyFont="1" applyFill="1" applyBorder="1" applyAlignment="1">
      <alignment vertical="center"/>
    </xf>
    <xf numFmtId="178" fontId="27" fillId="0" borderId="41" xfId="104" applyFont="1" applyFill="1" applyBorder="1" applyAlignment="1">
      <alignment vertical="center"/>
    </xf>
    <xf numFmtId="178" fontId="30" fillId="0" borderId="14" xfId="104" applyFont="1" applyFill="1" applyBorder="1" applyAlignment="1">
      <alignment vertical="center"/>
    </xf>
    <xf numFmtId="178" fontId="27" fillId="0" borderId="42" xfId="104" applyFont="1" applyFill="1" applyBorder="1" applyAlignment="1">
      <alignment vertical="center"/>
    </xf>
    <xf numFmtId="178" fontId="27" fillId="0" borderId="14" xfId="104" quotePrefix="1" applyFont="1" applyFill="1" applyBorder="1" applyAlignment="1">
      <alignment vertical="center"/>
    </xf>
    <xf numFmtId="178" fontId="27" fillId="0" borderId="42" xfId="104" quotePrefix="1" applyFont="1" applyFill="1" applyBorder="1" applyAlignment="1">
      <alignment vertical="center"/>
    </xf>
    <xf numFmtId="178" fontId="30" fillId="0" borderId="14" xfId="104" applyFont="1" applyFill="1" applyBorder="1"/>
    <xf numFmtId="178" fontId="27" fillId="0" borderId="14" xfId="104" applyFont="1" applyFill="1" applyBorder="1"/>
    <xf numFmtId="178" fontId="30" fillId="0" borderId="43" xfId="104" applyFont="1" applyFill="1" applyBorder="1" applyAlignment="1">
      <alignment vertical="center"/>
    </xf>
    <xf numFmtId="178" fontId="30" fillId="0" borderId="41" xfId="104" applyFont="1" applyFill="1" applyBorder="1" applyAlignment="1">
      <alignment vertical="center"/>
    </xf>
    <xf numFmtId="178" fontId="30" fillId="0" borderId="29" xfId="104" applyFont="1" applyFill="1" applyBorder="1" applyAlignment="1">
      <alignment vertical="center"/>
    </xf>
    <xf numFmtId="3" fontId="30" fillId="0" borderId="30" xfId="117" applyNumberFormat="1" applyFont="1" applyFill="1" applyBorder="1" applyAlignment="1">
      <alignment horizontal="right" vertical="center"/>
    </xf>
    <xf numFmtId="3" fontId="30" fillId="0" borderId="14" xfId="117" applyNumberFormat="1" applyFont="1" applyFill="1" applyBorder="1" applyAlignment="1">
      <alignment horizontal="right" vertical="center"/>
    </xf>
    <xf numFmtId="178" fontId="27" fillId="0" borderId="14" xfId="104" applyFont="1" applyFill="1" applyBorder="1" applyAlignment="1">
      <alignment horizontal="center" vertical="center"/>
    </xf>
    <xf numFmtId="178" fontId="27" fillId="0" borderId="14" xfId="104" applyFont="1" applyFill="1" applyBorder="1" applyAlignment="1">
      <alignment vertical="center"/>
    </xf>
    <xf numFmtId="178" fontId="30" fillId="0" borderId="30" xfId="104" applyFont="1" applyFill="1" applyBorder="1" applyAlignment="1">
      <alignment vertical="center"/>
    </xf>
    <xf numFmtId="178" fontId="65" fillId="0" borderId="42" xfId="104" applyFont="1" applyFill="1" applyBorder="1" applyAlignment="1">
      <alignment horizontal="right" vertical="center"/>
    </xf>
    <xf numFmtId="178" fontId="65" fillId="0" borderId="42" xfId="104" applyFont="1" applyFill="1" applyBorder="1" applyAlignment="1">
      <alignment horizontal="center" vertical="center"/>
    </xf>
    <xf numFmtId="9" fontId="65" fillId="0" borderId="43" xfId="99" applyFont="1" applyFill="1" applyBorder="1" applyAlignment="1">
      <alignment horizontal="center" vertical="center"/>
    </xf>
    <xf numFmtId="178" fontId="65" fillId="0" borderId="42" xfId="104" applyFont="1" applyFill="1" applyBorder="1" applyAlignment="1">
      <alignment vertical="center"/>
    </xf>
    <xf numFmtId="178" fontId="65" fillId="0" borderId="43" xfId="104" applyFont="1" applyFill="1" applyBorder="1" applyAlignment="1">
      <alignment vertical="center"/>
    </xf>
    <xf numFmtId="178" fontId="65" fillId="0" borderId="41" xfId="104" applyFont="1" applyFill="1" applyBorder="1" applyAlignment="1">
      <alignment vertical="center"/>
    </xf>
    <xf numFmtId="178" fontId="65" fillId="0" borderId="41" xfId="104" applyFont="1" applyFill="1" applyBorder="1" applyAlignment="1">
      <alignment horizontal="right" vertical="center"/>
    </xf>
    <xf numFmtId="178" fontId="65" fillId="0" borderId="14" xfId="104" applyFont="1" applyFill="1" applyBorder="1" applyAlignment="1">
      <alignment horizontal="center" vertical="center"/>
    </xf>
    <xf numFmtId="9" fontId="65" fillId="0" borderId="29" xfId="99" applyFont="1" applyFill="1" applyBorder="1" applyAlignment="1">
      <alignment horizontal="center" vertical="center"/>
    </xf>
    <xf numFmtId="178" fontId="65" fillId="0" borderId="43" xfId="104" applyFont="1" applyFill="1" applyBorder="1" applyAlignment="1">
      <alignment horizontal="center" vertical="center"/>
    </xf>
    <xf numFmtId="178" fontId="65" fillId="0" borderId="30" xfId="104" applyFont="1" applyFill="1" applyBorder="1" applyAlignment="1">
      <alignment vertical="center"/>
    </xf>
    <xf numFmtId="178" fontId="65" fillId="0" borderId="14" xfId="104" applyFont="1" applyFill="1" applyBorder="1" applyAlignment="1">
      <alignment vertical="center"/>
    </xf>
    <xf numFmtId="178" fontId="69" fillId="0" borderId="14" xfId="104" applyFont="1" applyFill="1" applyBorder="1" applyAlignment="1">
      <alignment vertical="center"/>
    </xf>
    <xf numFmtId="178" fontId="69" fillId="0" borderId="42" xfId="104" applyFont="1" applyFill="1" applyBorder="1" applyAlignment="1">
      <alignment vertical="center"/>
    </xf>
    <xf numFmtId="178" fontId="65" fillId="0" borderId="29" xfId="104" applyFont="1" applyFill="1" applyBorder="1" applyAlignment="1">
      <alignment vertical="center"/>
    </xf>
    <xf numFmtId="180" fontId="28" fillId="0" borderId="43" xfId="117" applyNumberFormat="1" applyFont="1" applyFill="1" applyBorder="1" applyAlignment="1">
      <alignment horizontal="distributed" vertical="center" indent="1"/>
    </xf>
    <xf numFmtId="0" fontId="28" fillId="0" borderId="21" xfId="117" applyFont="1" applyFill="1" applyBorder="1" applyAlignment="1">
      <alignment horizontal="left" vertical="center"/>
    </xf>
    <xf numFmtId="200" fontId="65" fillId="0" borderId="30" xfId="99" applyNumberFormat="1" applyFont="1" applyFill="1" applyBorder="1" applyAlignment="1">
      <alignment horizontal="right" vertical="center"/>
    </xf>
    <xf numFmtId="3" fontId="27" fillId="0" borderId="24" xfId="117" applyNumberFormat="1" applyFont="1" applyFill="1" applyBorder="1" applyAlignment="1">
      <alignment horizontal="right" vertical="center"/>
    </xf>
    <xf numFmtId="200" fontId="65" fillId="0" borderId="14" xfId="99" applyNumberFormat="1" applyFont="1" applyFill="1" applyBorder="1" applyAlignment="1">
      <alignment horizontal="right" vertical="center"/>
    </xf>
    <xf numFmtId="0" fontId="27" fillId="0" borderId="19" xfId="117" applyFont="1" applyFill="1" applyBorder="1" applyAlignment="1">
      <alignment horizontal="center" vertical="center"/>
    </xf>
    <xf numFmtId="0" fontId="29" fillId="0" borderId="24" xfId="117" applyFont="1" applyFill="1" applyBorder="1"/>
    <xf numFmtId="0" fontId="30" fillId="0" borderId="20" xfId="117" applyFont="1" applyFill="1" applyBorder="1" applyAlignment="1">
      <alignment horizontal="center" vertical="center"/>
    </xf>
    <xf numFmtId="0" fontId="29" fillId="0" borderId="23" xfId="117" applyFont="1" applyFill="1" applyBorder="1"/>
    <xf numFmtId="0" fontId="27" fillId="0" borderId="20" xfId="117" applyFont="1" applyFill="1" applyBorder="1" applyAlignment="1">
      <alignment vertical="center"/>
    </xf>
    <xf numFmtId="0" fontId="27" fillId="0" borderId="9" xfId="117" applyFont="1" applyFill="1" applyBorder="1" applyAlignment="1">
      <alignment vertical="center"/>
    </xf>
    <xf numFmtId="0" fontId="27" fillId="0" borderId="20" xfId="117" applyFont="1" applyFill="1" applyBorder="1" applyAlignment="1">
      <alignment horizontal="center" vertical="center"/>
    </xf>
    <xf numFmtId="0" fontId="30" fillId="0" borderId="40" xfId="117" applyFont="1" applyFill="1" applyBorder="1" applyAlignment="1">
      <alignment horizontal="center" vertical="center"/>
    </xf>
    <xf numFmtId="0" fontId="29" fillId="0" borderId="21" xfId="117" applyFont="1" applyFill="1" applyBorder="1"/>
    <xf numFmtId="0" fontId="27" fillId="0" borderId="19" xfId="117" applyFont="1" applyFill="1" applyBorder="1" applyAlignment="1">
      <alignment vertical="center"/>
    </xf>
    <xf numFmtId="0" fontId="27" fillId="0" borderId="38" xfId="117" applyFont="1" applyFill="1" applyBorder="1" applyAlignment="1">
      <alignment vertical="center"/>
    </xf>
    <xf numFmtId="0" fontId="27" fillId="0" borderId="39" xfId="117" applyFont="1" applyFill="1" applyBorder="1" applyAlignment="1">
      <alignment vertical="center"/>
    </xf>
    <xf numFmtId="0" fontId="27" fillId="0" borderId="35" xfId="117" applyFont="1" applyFill="1" applyBorder="1" applyAlignment="1">
      <alignment vertical="center"/>
    </xf>
    <xf numFmtId="0" fontId="27" fillId="0" borderId="19" xfId="117" quotePrefix="1" applyFont="1" applyFill="1" applyBorder="1" applyAlignment="1">
      <alignment vertical="center"/>
    </xf>
    <xf numFmtId="0" fontId="27" fillId="0" borderId="18" xfId="117" quotePrefix="1" applyFont="1" applyFill="1" applyBorder="1" applyAlignment="1">
      <alignment vertical="center"/>
    </xf>
    <xf numFmtId="0" fontId="27" fillId="0" borderId="20" xfId="117" quotePrefix="1" applyFont="1" applyFill="1" applyBorder="1" applyAlignment="1">
      <alignment horizontal="center" vertical="center"/>
    </xf>
    <xf numFmtId="9" fontId="30" fillId="0" borderId="20" xfId="117" applyNumberFormat="1" applyFont="1" applyFill="1" applyBorder="1" applyAlignment="1">
      <alignment horizontal="center" vertical="center"/>
    </xf>
    <xf numFmtId="9" fontId="27" fillId="0" borderId="20" xfId="117" applyNumberFormat="1" applyFont="1" applyFill="1" applyBorder="1" applyAlignment="1">
      <alignment horizontal="center" vertical="center"/>
    </xf>
    <xf numFmtId="0" fontId="27" fillId="0" borderId="40" xfId="117" applyFont="1" applyFill="1" applyBorder="1" applyAlignment="1">
      <alignment horizontal="center" vertical="center"/>
    </xf>
    <xf numFmtId="0" fontId="27" fillId="0" borderId="8" xfId="117" applyFont="1" applyFill="1" applyBorder="1" applyAlignment="1">
      <alignment horizontal="center" vertical="center"/>
    </xf>
    <xf numFmtId="180" fontId="27" fillId="0" borderId="43" xfId="117" applyNumberFormat="1" applyFont="1" applyFill="1" applyBorder="1" applyAlignment="1">
      <alignment vertical="center"/>
    </xf>
    <xf numFmtId="178" fontId="27" fillId="0" borderId="29" xfId="104" applyFont="1" applyFill="1" applyBorder="1" applyAlignment="1">
      <alignment vertical="center"/>
    </xf>
    <xf numFmtId="178" fontId="27" fillId="0" borderId="43" xfId="104" applyFont="1" applyFill="1" applyBorder="1" applyAlignment="1">
      <alignment vertical="center"/>
    </xf>
    <xf numFmtId="0" fontId="33" fillId="0" borderId="37" xfId="117" applyFont="1" applyFill="1" applyBorder="1" applyAlignment="1">
      <alignment horizontal="center" vertical="center"/>
    </xf>
    <xf numFmtId="0" fontId="30" fillId="0" borderId="19" xfId="117" applyFont="1" applyFill="1" applyBorder="1" applyAlignment="1">
      <alignment horizontal="center" vertical="center"/>
    </xf>
    <xf numFmtId="0" fontId="30" fillId="0" borderId="25" xfId="117" applyFont="1" applyFill="1" applyBorder="1" applyAlignment="1">
      <alignment horizontal="center" vertical="center"/>
    </xf>
    <xf numFmtId="180" fontId="30" fillId="0" borderId="25" xfId="117" applyNumberFormat="1" applyFont="1" applyFill="1" applyBorder="1" applyAlignment="1">
      <alignment vertical="center"/>
    </xf>
    <xf numFmtId="178" fontId="30" fillId="0" borderId="25" xfId="104" applyFont="1" applyFill="1" applyBorder="1" applyAlignment="1">
      <alignment vertical="center"/>
    </xf>
    <xf numFmtId="178" fontId="65" fillId="0" borderId="25" xfId="104" applyFont="1" applyFill="1" applyBorder="1" applyAlignment="1">
      <alignment vertical="center"/>
    </xf>
    <xf numFmtId="0" fontId="34" fillId="0" borderId="25" xfId="117" applyFont="1" applyFill="1" applyBorder="1" applyAlignment="1">
      <alignment horizontal="center" vertical="center"/>
    </xf>
    <xf numFmtId="0" fontId="30" fillId="0" borderId="15" xfId="117" applyFont="1" applyFill="1" applyBorder="1" applyAlignment="1">
      <alignment vertical="center"/>
    </xf>
    <xf numFmtId="0" fontId="30" fillId="0" borderId="15" xfId="117" applyFont="1" applyFill="1" applyBorder="1" applyAlignment="1">
      <alignment horizontal="center" vertical="center"/>
    </xf>
    <xf numFmtId="180" fontId="30" fillId="0" borderId="15" xfId="117" applyNumberFormat="1" applyFont="1" applyFill="1" applyBorder="1" applyAlignment="1">
      <alignment vertical="center"/>
    </xf>
    <xf numFmtId="178" fontId="30" fillId="0" borderId="15" xfId="104" applyFont="1" applyFill="1" applyBorder="1" applyAlignment="1">
      <alignment vertical="center"/>
    </xf>
    <xf numFmtId="178" fontId="65" fillId="0" borderId="15" xfId="104" applyFont="1" applyFill="1" applyBorder="1" applyAlignment="1">
      <alignment vertical="center"/>
    </xf>
    <xf numFmtId="0" fontId="33" fillId="0" borderId="15" xfId="117" applyFont="1" applyFill="1" applyBorder="1" applyAlignment="1">
      <alignment horizontal="center" vertical="center"/>
    </xf>
    <xf numFmtId="180" fontId="28" fillId="0" borderId="29" xfId="117" applyNumberFormat="1" applyFont="1" applyFill="1" applyBorder="1" applyAlignment="1">
      <alignment horizontal="center" vertical="center"/>
    </xf>
    <xf numFmtId="0" fontId="34" fillId="0" borderId="44" xfId="118" applyFont="1" applyFill="1" applyBorder="1">
      <alignment vertical="center"/>
    </xf>
    <xf numFmtId="0" fontId="34" fillId="0" borderId="45" xfId="118" applyFont="1" applyFill="1" applyBorder="1">
      <alignment vertical="center"/>
    </xf>
    <xf numFmtId="0" fontId="34" fillId="0" borderId="2" xfId="118" applyFont="1" applyFill="1" applyBorder="1">
      <alignment vertical="center"/>
    </xf>
    <xf numFmtId="0" fontId="34" fillId="0" borderId="1" xfId="118" applyFont="1" applyFill="1" applyBorder="1" applyAlignment="1">
      <alignment horizontal="center" vertical="center"/>
    </xf>
    <xf numFmtId="0" fontId="34" fillId="0" borderId="41" xfId="118" applyFont="1" applyFill="1" applyBorder="1" applyAlignment="1">
      <alignment horizontal="center" vertical="center"/>
    </xf>
    <xf numFmtId="0" fontId="34" fillId="0" borderId="42" xfId="118" applyFont="1" applyFill="1" applyBorder="1" applyAlignment="1">
      <alignment horizontal="center" vertical="center"/>
    </xf>
    <xf numFmtId="0" fontId="34" fillId="0" borderId="43" xfId="118" applyFont="1" applyFill="1" applyBorder="1" applyAlignment="1">
      <alignment horizontal="center" vertical="center"/>
    </xf>
    <xf numFmtId="0" fontId="38" fillId="0" borderId="43" xfId="118" applyFont="1" applyFill="1" applyBorder="1" applyAlignment="1">
      <alignment horizontal="center" vertical="center"/>
    </xf>
    <xf numFmtId="0" fontId="38" fillId="0" borderId="10" xfId="118" applyFont="1" applyFill="1" applyBorder="1" applyAlignment="1">
      <alignment horizontal="center" vertical="center"/>
    </xf>
    <xf numFmtId="0" fontId="38" fillId="0" borderId="36" xfId="118" applyFont="1" applyFill="1" applyBorder="1" applyAlignment="1">
      <alignment horizontal="center" vertical="center"/>
    </xf>
    <xf numFmtId="0" fontId="38" fillId="0" borderId="41" xfId="118" applyFont="1" applyFill="1" applyBorder="1" applyAlignment="1">
      <alignment horizontal="center" vertical="center"/>
    </xf>
    <xf numFmtId="0" fontId="38" fillId="0" borderId="42" xfId="118" applyFont="1" applyFill="1" applyBorder="1" applyAlignment="1">
      <alignment horizontal="center" vertical="center"/>
    </xf>
    <xf numFmtId="0" fontId="34" fillId="0" borderId="46" xfId="118" applyFont="1" applyFill="1" applyBorder="1" applyAlignment="1">
      <alignment horizontal="center" vertical="center"/>
    </xf>
    <xf numFmtId="0" fontId="34" fillId="0" borderId="36" xfId="118" applyFont="1" applyFill="1" applyBorder="1" applyAlignment="1">
      <alignment horizontal="left" vertical="center" wrapText="1"/>
    </xf>
    <xf numFmtId="0" fontId="34" fillId="0" borderId="36" xfId="118" applyFont="1" applyFill="1" applyBorder="1" applyAlignment="1">
      <alignment horizontal="left" vertical="center"/>
    </xf>
    <xf numFmtId="0" fontId="34" fillId="0" borderId="10" xfId="118" applyFont="1" applyFill="1" applyBorder="1" applyAlignment="1">
      <alignment horizontal="left" vertical="center"/>
    </xf>
    <xf numFmtId="0" fontId="38" fillId="0" borderId="37" xfId="118" applyFont="1" applyFill="1" applyBorder="1" applyAlignment="1">
      <alignment horizontal="left" vertical="center"/>
    </xf>
    <xf numFmtId="0" fontId="27" fillId="0" borderId="21" xfId="117" applyFont="1" applyFill="1" applyBorder="1" applyAlignment="1">
      <alignment horizontal="right" vertical="center"/>
    </xf>
    <xf numFmtId="0" fontId="27" fillId="0" borderId="30" xfId="117" quotePrefix="1" applyNumberFormat="1" applyFont="1" applyFill="1" applyBorder="1" applyAlignment="1">
      <alignment vertical="center"/>
    </xf>
    <xf numFmtId="0" fontId="30" fillId="0" borderId="13" xfId="117" quotePrefix="1" applyFont="1" applyFill="1" applyBorder="1" applyAlignment="1">
      <alignment horizontal="center" vertical="center"/>
    </xf>
    <xf numFmtId="0" fontId="27" fillId="0" borderId="40" xfId="117" applyFont="1" applyFill="1" applyBorder="1" applyAlignment="1">
      <alignment vertical="center"/>
    </xf>
    <xf numFmtId="0" fontId="27" fillId="0" borderId="31" xfId="117" quotePrefix="1" applyFont="1" applyFill="1" applyBorder="1" applyAlignment="1">
      <alignment vertical="center"/>
    </xf>
    <xf numFmtId="178" fontId="30" fillId="0" borderId="41" xfId="104" quotePrefix="1" applyFont="1" applyFill="1" applyBorder="1" applyAlignment="1">
      <alignment vertical="center"/>
    </xf>
    <xf numFmtId="178" fontId="30" fillId="0" borderId="30" xfId="104" quotePrefix="1" applyFont="1" applyFill="1" applyBorder="1" applyAlignment="1">
      <alignment vertical="center"/>
    </xf>
    <xf numFmtId="178" fontId="27" fillId="0" borderId="41" xfId="104" quotePrefix="1" applyFont="1" applyFill="1" applyBorder="1" applyAlignment="1">
      <alignment vertical="center"/>
    </xf>
    <xf numFmtId="0" fontId="27" fillId="0" borderId="33" xfId="117" quotePrefix="1" applyFont="1" applyFill="1" applyBorder="1" applyAlignment="1">
      <alignment vertical="center"/>
    </xf>
    <xf numFmtId="0" fontId="27" fillId="0" borderId="24" xfId="117" applyFont="1" applyFill="1" applyBorder="1" applyAlignment="1">
      <alignment horizontal="right" vertical="center"/>
    </xf>
    <xf numFmtId="0" fontId="27" fillId="0" borderId="9" xfId="117" quotePrefix="1" applyFont="1" applyFill="1" applyBorder="1" applyAlignment="1">
      <alignment vertical="center"/>
    </xf>
    <xf numFmtId="0" fontId="27" fillId="0" borderId="14" xfId="117" quotePrefix="1" applyNumberFormat="1" applyFont="1" applyFill="1" applyBorder="1" applyAlignment="1">
      <alignment vertical="center"/>
    </xf>
    <xf numFmtId="178" fontId="30" fillId="0" borderId="42" xfId="104" quotePrefix="1" applyFont="1" applyFill="1" applyBorder="1" applyAlignment="1">
      <alignment vertical="center"/>
    </xf>
    <xf numFmtId="178" fontId="30" fillId="0" borderId="14" xfId="104" quotePrefix="1" applyFont="1" applyFill="1" applyBorder="1" applyAlignment="1">
      <alignment vertical="center"/>
    </xf>
    <xf numFmtId="178" fontId="30" fillId="0" borderId="43" xfId="104" quotePrefix="1" applyFont="1" applyFill="1" applyBorder="1" applyAlignment="1">
      <alignment vertical="center"/>
    </xf>
    <xf numFmtId="178" fontId="30" fillId="0" borderId="29" xfId="104" quotePrefix="1" applyFont="1" applyFill="1" applyBorder="1" applyAlignment="1">
      <alignment vertical="center"/>
    </xf>
    <xf numFmtId="178" fontId="27" fillId="0" borderId="43" xfId="104" quotePrefix="1" applyFont="1" applyFill="1" applyBorder="1" applyAlignment="1">
      <alignment vertical="center"/>
    </xf>
    <xf numFmtId="0" fontId="27" fillId="0" borderId="31" xfId="117" applyFont="1" applyFill="1" applyBorder="1" applyAlignment="1">
      <alignment vertical="center"/>
    </xf>
    <xf numFmtId="0" fontId="27" fillId="0" borderId="8" xfId="117" applyFont="1" applyFill="1" applyBorder="1" applyAlignment="1">
      <alignment vertical="center"/>
    </xf>
    <xf numFmtId="0" fontId="27" fillId="0" borderId="32" xfId="117" applyFont="1" applyFill="1" applyBorder="1" applyAlignment="1">
      <alignment vertical="center"/>
    </xf>
    <xf numFmtId="0" fontId="27" fillId="0" borderId="29" xfId="117" applyFont="1" applyFill="1" applyBorder="1" applyAlignment="1">
      <alignment vertical="center"/>
    </xf>
    <xf numFmtId="0" fontId="30" fillId="0" borderId="32" xfId="117" applyFont="1" applyFill="1" applyBorder="1" applyAlignment="1">
      <alignment vertical="center"/>
    </xf>
    <xf numFmtId="180" fontId="30" fillId="0" borderId="29" xfId="117" applyNumberFormat="1" applyFont="1" applyFill="1" applyBorder="1" applyAlignment="1">
      <alignment vertical="center"/>
    </xf>
    <xf numFmtId="180" fontId="28" fillId="0" borderId="43" xfId="117" applyNumberFormat="1" applyFont="1" applyFill="1" applyBorder="1" applyAlignment="1">
      <alignment horizontal="center" vertical="center"/>
    </xf>
    <xf numFmtId="0" fontId="30" fillId="0" borderId="26" xfId="0" applyFont="1" applyFill="1" applyBorder="1"/>
    <xf numFmtId="0" fontId="40" fillId="0" borderId="0" xfId="118" applyFont="1" applyBorder="1">
      <alignment vertical="center"/>
    </xf>
    <xf numFmtId="0" fontId="39" fillId="0" borderId="0" xfId="118" applyFont="1" applyBorder="1">
      <alignment vertical="center"/>
    </xf>
    <xf numFmtId="0" fontId="27" fillId="0" borderId="21" xfId="117" applyFont="1" applyFill="1" applyBorder="1" applyAlignment="1">
      <alignment horizontal="center" vertical="center"/>
    </xf>
    <xf numFmtId="178" fontId="27" fillId="0" borderId="43" xfId="104" applyFont="1" applyFill="1" applyBorder="1" applyAlignment="1">
      <alignment horizontal="right" vertical="center"/>
    </xf>
    <xf numFmtId="180" fontId="27" fillId="0" borderId="29" xfId="117" applyNumberFormat="1" applyFont="1" applyFill="1" applyBorder="1" applyAlignment="1">
      <alignment horizontal="right" vertical="center"/>
    </xf>
    <xf numFmtId="9" fontId="65" fillId="0" borderId="29" xfId="99" applyFont="1" applyFill="1" applyBorder="1" applyAlignment="1">
      <alignment horizontal="right" vertical="center"/>
    </xf>
    <xf numFmtId="178" fontId="65" fillId="0" borderId="43" xfId="104" applyFont="1" applyFill="1" applyBorder="1" applyAlignment="1">
      <alignment horizontal="right" vertical="center"/>
    </xf>
    <xf numFmtId="180" fontId="27" fillId="0" borderId="30" xfId="117" applyNumberFormat="1" applyFont="1" applyFill="1" applyBorder="1" applyAlignment="1">
      <alignment horizontal="center" vertical="center"/>
    </xf>
    <xf numFmtId="178" fontId="27" fillId="0" borderId="41" xfId="104" applyFont="1" applyFill="1" applyBorder="1" applyAlignment="1">
      <alignment horizontal="center" vertical="center"/>
    </xf>
    <xf numFmtId="178" fontId="27" fillId="0" borderId="30" xfId="104" applyFont="1" applyFill="1" applyBorder="1" applyAlignment="1">
      <alignment horizontal="center" vertical="center"/>
    </xf>
    <xf numFmtId="178" fontId="60" fillId="0" borderId="41" xfId="104" applyFont="1" applyFill="1" applyBorder="1"/>
    <xf numFmtId="178" fontId="65" fillId="0" borderId="30" xfId="104" applyFont="1" applyFill="1" applyBorder="1" applyAlignment="1">
      <alignment horizontal="center" vertical="center"/>
    </xf>
    <xf numFmtId="178" fontId="65" fillId="0" borderId="41" xfId="104" applyFont="1" applyFill="1" applyBorder="1" applyAlignment="1">
      <alignment horizontal="center" vertical="center"/>
    </xf>
    <xf numFmtId="178" fontId="27" fillId="0" borderId="43" xfId="104" applyFont="1" applyFill="1" applyBorder="1" applyAlignment="1">
      <alignment horizontal="center" vertical="center"/>
    </xf>
    <xf numFmtId="178" fontId="27" fillId="0" borderId="29" xfId="104" applyFont="1" applyFill="1" applyBorder="1" applyAlignment="1">
      <alignment horizontal="center" vertical="center"/>
    </xf>
    <xf numFmtId="178" fontId="65" fillId="0" borderId="29" xfId="104" applyFont="1" applyFill="1" applyBorder="1" applyAlignment="1">
      <alignment horizontal="center" vertical="center"/>
    </xf>
    <xf numFmtId="180" fontId="65" fillId="0" borderId="25" xfId="117" applyNumberFormat="1" applyFont="1" applyFill="1" applyBorder="1" applyAlignment="1">
      <alignment horizontal="center" vertical="center"/>
    </xf>
    <xf numFmtId="178" fontId="64" fillId="0" borderId="31" xfId="104" applyFont="1" applyFill="1" applyBorder="1" applyAlignment="1">
      <alignment vertical="center"/>
    </xf>
    <xf numFmtId="0" fontId="27" fillId="0" borderId="22" xfId="117" applyFont="1" applyFill="1" applyBorder="1" applyAlignment="1">
      <alignment horizontal="center" vertical="center"/>
    </xf>
    <xf numFmtId="0" fontId="27" fillId="0" borderId="33" xfId="117" applyFont="1" applyFill="1" applyBorder="1" applyAlignment="1">
      <alignment horizontal="center" vertical="center"/>
    </xf>
    <xf numFmtId="178" fontId="27" fillId="0" borderId="10" xfId="117" applyNumberFormat="1" applyFont="1" applyFill="1" applyBorder="1" applyAlignment="1">
      <alignment horizontal="center" vertical="center"/>
    </xf>
    <xf numFmtId="178" fontId="27" fillId="0" borderId="0" xfId="104" applyFont="1" applyFill="1" applyBorder="1" applyAlignment="1">
      <alignment horizontal="right" vertical="center"/>
    </xf>
    <xf numFmtId="178" fontId="27" fillId="0" borderId="0" xfId="104" applyFont="1" applyFill="1" applyBorder="1" applyAlignment="1">
      <alignment horizontal="center" vertical="center"/>
    </xf>
    <xf numFmtId="178" fontId="27" fillId="0" borderId="0" xfId="104" applyFont="1" applyFill="1" applyBorder="1" applyAlignment="1">
      <alignment vertical="center"/>
    </xf>
    <xf numFmtId="202" fontId="27" fillId="0" borderId="11" xfId="117" applyNumberFormat="1" applyFont="1" applyFill="1" applyBorder="1" applyAlignment="1">
      <alignment horizontal="center" vertical="center"/>
    </xf>
    <xf numFmtId="202" fontId="27" fillId="0" borderId="4" xfId="117" applyNumberFormat="1" applyFont="1" applyFill="1" applyBorder="1" applyAlignment="1">
      <alignment horizontal="center" vertical="center"/>
    </xf>
    <xf numFmtId="0" fontId="27" fillId="0" borderId="4" xfId="117" applyFont="1" applyFill="1" applyBorder="1" applyAlignment="1">
      <alignment horizontal="distributed" vertical="center" indent="1"/>
    </xf>
    <xf numFmtId="178" fontId="27" fillId="0" borderId="4" xfId="104" applyFont="1" applyFill="1" applyBorder="1" applyAlignment="1">
      <alignment horizontal="center" vertical="center"/>
    </xf>
    <xf numFmtId="178" fontId="65" fillId="0" borderId="4" xfId="104" applyFont="1" applyFill="1" applyBorder="1" applyAlignment="1">
      <alignment horizontal="center" vertical="center"/>
    </xf>
    <xf numFmtId="178" fontId="27" fillId="0" borderId="12" xfId="117" applyNumberFormat="1" applyFont="1" applyFill="1" applyBorder="1" applyAlignment="1">
      <alignment horizontal="center" vertical="center"/>
    </xf>
    <xf numFmtId="0" fontId="27" fillId="0" borderId="11" xfId="117" applyFont="1" applyFill="1" applyBorder="1" applyAlignment="1">
      <alignment horizontal="center" vertical="center"/>
    </xf>
    <xf numFmtId="178" fontId="27" fillId="0" borderId="4" xfId="104" applyFont="1" applyFill="1" applyBorder="1" applyAlignment="1">
      <alignment horizontal="right" vertical="center"/>
    </xf>
    <xf numFmtId="180" fontId="27" fillId="0" borderId="4" xfId="117" applyNumberFormat="1" applyFont="1" applyFill="1" applyBorder="1" applyAlignment="1">
      <alignment horizontal="right" vertical="center"/>
    </xf>
    <xf numFmtId="178" fontId="65" fillId="0" borderId="4" xfId="104" applyFont="1" applyFill="1" applyBorder="1" applyAlignment="1">
      <alignment horizontal="right" vertical="center"/>
    </xf>
    <xf numFmtId="9" fontId="65" fillId="0" borderId="4" xfId="99" applyFont="1" applyFill="1" applyBorder="1" applyAlignment="1">
      <alignment horizontal="right" vertical="center"/>
    </xf>
    <xf numFmtId="180" fontId="30" fillId="0" borderId="4" xfId="117" applyNumberFormat="1" applyFont="1" applyFill="1" applyBorder="1" applyAlignment="1">
      <alignment horizontal="left" vertical="center"/>
    </xf>
    <xf numFmtId="178" fontId="27" fillId="0" borderId="4" xfId="104" applyFont="1" applyFill="1" applyBorder="1" applyAlignment="1">
      <alignment vertical="center"/>
    </xf>
    <xf numFmtId="0" fontId="30" fillId="0" borderId="4" xfId="0" applyFont="1" applyFill="1" applyBorder="1" applyAlignment="1">
      <alignment horizontal="left" vertical="center"/>
    </xf>
    <xf numFmtId="0" fontId="27" fillId="0" borderId="51" xfId="117" applyFont="1" applyFill="1" applyBorder="1" applyAlignment="1">
      <alignment vertical="center"/>
    </xf>
    <xf numFmtId="0" fontId="27" fillId="0" borderId="52" xfId="117" applyFont="1" applyFill="1" applyBorder="1" applyAlignment="1">
      <alignment vertical="center"/>
    </xf>
    <xf numFmtId="0" fontId="27" fillId="0" borderId="53" xfId="117" applyFont="1" applyFill="1" applyBorder="1" applyAlignment="1">
      <alignment vertical="center"/>
    </xf>
    <xf numFmtId="178" fontId="30" fillId="0" borderId="54" xfId="104" applyFont="1" applyFill="1" applyBorder="1" applyAlignment="1">
      <alignment vertical="center"/>
    </xf>
    <xf numFmtId="0" fontId="27" fillId="0" borderId="55" xfId="117" applyFont="1" applyFill="1" applyBorder="1" applyAlignment="1">
      <alignment vertical="center"/>
    </xf>
    <xf numFmtId="0" fontId="27" fillId="0" borderId="52" xfId="117" quotePrefix="1" applyFont="1" applyFill="1" applyBorder="1" applyAlignment="1">
      <alignment vertical="center"/>
    </xf>
    <xf numFmtId="0" fontId="27" fillId="0" borderId="53" xfId="117" quotePrefix="1" applyFont="1" applyFill="1" applyBorder="1" applyAlignment="1">
      <alignment vertical="center"/>
    </xf>
    <xf numFmtId="0" fontId="27" fillId="0" borderId="55" xfId="117" quotePrefix="1" applyFont="1" applyFill="1" applyBorder="1" applyAlignment="1">
      <alignment vertical="center"/>
    </xf>
    <xf numFmtId="0" fontId="27" fillId="0" borderId="19" xfId="117" quotePrefix="1" applyFont="1" applyFill="1" applyBorder="1" applyAlignment="1">
      <alignment horizontal="center" vertical="center"/>
    </xf>
    <xf numFmtId="0" fontId="27" fillId="0" borderId="40" xfId="117" quotePrefix="1" applyFont="1" applyFill="1" applyBorder="1" applyAlignment="1">
      <alignment horizontal="center" vertical="center"/>
    </xf>
    <xf numFmtId="0" fontId="27" fillId="0" borderId="51" xfId="117" quotePrefix="1" applyFont="1" applyFill="1" applyBorder="1" applyAlignment="1">
      <alignment horizontal="center" vertical="center"/>
    </xf>
    <xf numFmtId="9" fontId="27" fillId="0" borderId="43" xfId="99" applyFont="1" applyFill="1" applyBorder="1" applyAlignment="1">
      <alignment horizontal="center" vertical="center"/>
    </xf>
    <xf numFmtId="9" fontId="27" fillId="0" borderId="29" xfId="99" applyFont="1" applyFill="1" applyBorder="1" applyAlignment="1">
      <alignment horizontal="center" vertical="center"/>
    </xf>
    <xf numFmtId="0" fontId="70" fillId="0" borderId="36" xfId="118" applyFont="1" applyFill="1" applyBorder="1" applyAlignment="1">
      <alignment horizontal="left" vertical="center" wrapText="1"/>
    </xf>
    <xf numFmtId="0" fontId="30" fillId="0" borderId="0" xfId="0" applyFont="1" applyFill="1" applyBorder="1"/>
    <xf numFmtId="0" fontId="37" fillId="0" borderId="56" xfId="118" applyFont="1" applyFill="1" applyBorder="1">
      <alignment vertical="center"/>
    </xf>
    <xf numFmtId="0" fontId="37" fillId="0" borderId="57" xfId="118" applyFont="1" applyFill="1" applyBorder="1">
      <alignment vertical="center"/>
    </xf>
    <xf numFmtId="0" fontId="37" fillId="0" borderId="51" xfId="118" applyFont="1" applyFill="1" applyBorder="1">
      <alignment vertical="center"/>
    </xf>
    <xf numFmtId="0" fontId="38" fillId="0" borderId="52" xfId="118" applyFont="1" applyFill="1" applyBorder="1" applyAlignment="1">
      <alignment horizontal="center" vertical="center"/>
    </xf>
    <xf numFmtId="0" fontId="38" fillId="0" borderId="58" xfId="118" applyFont="1" applyFill="1" applyBorder="1" applyAlignment="1">
      <alignment horizontal="left" vertical="center"/>
    </xf>
    <xf numFmtId="0" fontId="34" fillId="0" borderId="55" xfId="118" applyFont="1" applyFill="1" applyBorder="1" applyAlignment="1">
      <alignment horizontal="center" vertical="center"/>
    </xf>
    <xf numFmtId="0" fontId="30" fillId="0" borderId="56" xfId="0" applyFont="1" applyFill="1" applyBorder="1"/>
    <xf numFmtId="0" fontId="30" fillId="0" borderId="50" xfId="0" applyFont="1" applyFill="1" applyBorder="1"/>
    <xf numFmtId="0" fontId="34" fillId="11" borderId="36" xfId="118" applyFont="1" applyFill="1" applyBorder="1" applyAlignment="1">
      <alignment horizontal="left" vertical="center"/>
    </xf>
    <xf numFmtId="0" fontId="34" fillId="11" borderId="37" xfId="118" applyFont="1" applyFill="1" applyBorder="1" applyAlignment="1">
      <alignment horizontal="left" vertical="center"/>
    </xf>
    <xf numFmtId="0" fontId="34" fillId="11" borderId="36" xfId="118" applyFont="1" applyFill="1" applyBorder="1" applyAlignment="1">
      <alignment horizontal="left" vertical="center" wrapText="1"/>
    </xf>
    <xf numFmtId="0" fontId="34" fillId="0" borderId="52" xfId="118" applyFont="1" applyFill="1" applyBorder="1" applyAlignment="1">
      <alignment horizontal="center" vertical="center"/>
    </xf>
    <xf numFmtId="0" fontId="34" fillId="0" borderId="9" xfId="118" applyFont="1" applyFill="1" applyBorder="1" applyAlignment="1">
      <alignment horizontal="center" vertical="center"/>
    </xf>
    <xf numFmtId="178" fontId="70" fillId="0" borderId="0" xfId="104" applyFont="1" applyAlignment="1">
      <alignment vertical="center"/>
    </xf>
    <xf numFmtId="178" fontId="71" fillId="0" borderId="0" xfId="104" applyFont="1" applyBorder="1" applyAlignment="1">
      <alignment vertical="center"/>
    </xf>
    <xf numFmtId="178" fontId="71" fillId="0" borderId="0" xfId="104" applyFont="1" applyFill="1" applyBorder="1" applyAlignment="1">
      <alignment horizontal="center" vertical="center"/>
    </xf>
    <xf numFmtId="178" fontId="71" fillId="0" borderId="33" xfId="104" applyFont="1" applyFill="1" applyBorder="1" applyAlignment="1">
      <alignment vertical="center"/>
    </xf>
    <xf numFmtId="178" fontId="71" fillId="0" borderId="34" xfId="104" applyFont="1" applyFill="1" applyBorder="1" applyAlignment="1">
      <alignment vertical="center"/>
    </xf>
    <xf numFmtId="178" fontId="71" fillId="0" borderId="35" xfId="104" applyFont="1" applyFill="1" applyBorder="1" applyAlignment="1">
      <alignment vertical="center"/>
    </xf>
    <xf numFmtId="178" fontId="71" fillId="0" borderId="55" xfId="104" applyFont="1" applyFill="1" applyBorder="1" applyAlignment="1">
      <alignment vertical="center"/>
    </xf>
    <xf numFmtId="178" fontId="72" fillId="0" borderId="0" xfId="104" applyFont="1"/>
    <xf numFmtId="0" fontId="37" fillId="0" borderId="24" xfId="118" applyFont="1" applyFill="1" applyBorder="1">
      <alignment vertical="center"/>
    </xf>
    <xf numFmtId="0" fontId="34" fillId="0" borderId="34" xfId="118" applyFont="1" applyFill="1" applyBorder="1" applyAlignment="1">
      <alignment horizontal="center" vertical="center"/>
    </xf>
    <xf numFmtId="0" fontId="27" fillId="0" borderId="44" xfId="117" applyFont="1" applyFill="1" applyBorder="1" applyAlignment="1">
      <alignment horizontal="right" vertical="center"/>
    </xf>
    <xf numFmtId="0" fontId="27" fillId="0" borderId="2" xfId="117" applyFont="1" applyFill="1" applyBorder="1" applyAlignment="1">
      <alignment vertical="center"/>
    </xf>
    <xf numFmtId="0" fontId="27" fillId="0" borderId="1" xfId="117" quotePrefix="1" applyFont="1" applyFill="1" applyBorder="1" applyAlignment="1">
      <alignment vertical="center"/>
    </xf>
    <xf numFmtId="0" fontId="27" fillId="0" borderId="59" xfId="117" quotePrefix="1" applyNumberFormat="1" applyFont="1" applyFill="1" applyBorder="1" applyAlignment="1">
      <alignment vertical="center"/>
    </xf>
    <xf numFmtId="178" fontId="66" fillId="0" borderId="34" xfId="104" applyFont="1" applyFill="1" applyBorder="1" applyAlignment="1">
      <alignment vertical="center"/>
    </xf>
    <xf numFmtId="178" fontId="30" fillId="0" borderId="46" xfId="104" quotePrefix="1" applyFont="1" applyFill="1" applyBorder="1" applyAlignment="1">
      <alignment vertical="center"/>
    </xf>
    <xf numFmtId="178" fontId="30" fillId="0" borderId="59" xfId="104" quotePrefix="1" applyFont="1" applyFill="1" applyBorder="1" applyAlignment="1">
      <alignment vertical="center"/>
    </xf>
    <xf numFmtId="178" fontId="30" fillId="0" borderId="59" xfId="104" applyFont="1" applyFill="1" applyBorder="1" applyAlignment="1">
      <alignment vertical="center"/>
    </xf>
    <xf numFmtId="178" fontId="27" fillId="0" borderId="46" xfId="104" quotePrefix="1" applyFont="1" applyFill="1" applyBorder="1" applyAlignment="1">
      <alignment vertical="center"/>
    </xf>
    <xf numFmtId="178" fontId="27" fillId="0" borderId="42" xfId="104" applyFont="1" applyFill="1" applyBorder="1" applyAlignment="1">
      <alignment horizontal="right" vertical="center"/>
    </xf>
    <xf numFmtId="0" fontId="27" fillId="0" borderId="2" xfId="117" quotePrefix="1" applyFont="1" applyFill="1" applyBorder="1" applyAlignment="1">
      <alignment horizontal="center" vertical="center"/>
    </xf>
    <xf numFmtId="0" fontId="27" fillId="0" borderId="47" xfId="117" quotePrefix="1" applyFont="1" applyFill="1" applyBorder="1" applyAlignment="1">
      <alignment vertical="center"/>
    </xf>
    <xf numFmtId="0" fontId="27" fillId="0" borderId="48" xfId="117" quotePrefix="1" applyFont="1" applyFill="1" applyBorder="1" applyAlignment="1">
      <alignment vertical="center"/>
    </xf>
    <xf numFmtId="0" fontId="3" fillId="0" borderId="13" xfId="119" applyFont="1" applyFill="1" applyBorder="1" applyAlignment="1" applyProtection="1">
      <alignment horizontal="center" vertical="center"/>
    </xf>
    <xf numFmtId="0" fontId="33" fillId="0" borderId="23" xfId="118" applyFont="1" applyFill="1" applyBorder="1" applyAlignment="1">
      <alignment vertical="center"/>
    </xf>
    <xf numFmtId="0" fontId="33" fillId="0" borderId="20" xfId="118" applyFont="1" applyFill="1" applyBorder="1" applyAlignment="1">
      <alignment vertical="center"/>
    </xf>
    <xf numFmtId="180" fontId="60" fillId="0" borderId="61" xfId="117" applyNumberFormat="1" applyFont="1" applyFill="1" applyBorder="1"/>
    <xf numFmtId="178" fontId="71" fillId="12" borderId="34" xfId="104" applyFont="1" applyFill="1" applyBorder="1" applyAlignment="1">
      <alignment vertical="center"/>
    </xf>
    <xf numFmtId="178" fontId="73" fillId="12" borderId="34" xfId="104" applyFont="1" applyFill="1" applyBorder="1" applyAlignment="1">
      <alignment vertical="center"/>
    </xf>
    <xf numFmtId="178" fontId="54" fillId="0" borderId="34" xfId="104" applyFont="1" applyFill="1" applyBorder="1"/>
    <xf numFmtId="178" fontId="54" fillId="0" borderId="23" xfId="104" applyFont="1" applyFill="1" applyBorder="1"/>
    <xf numFmtId="178" fontId="30" fillId="0" borderId="23" xfId="104" applyFont="1" applyFill="1" applyBorder="1" applyAlignment="1">
      <alignment vertical="center"/>
    </xf>
    <xf numFmtId="178" fontId="30" fillId="0" borderId="34" xfId="104" applyFont="1" applyFill="1" applyBorder="1" applyAlignment="1">
      <alignment vertical="center"/>
    </xf>
    <xf numFmtId="178" fontId="30" fillId="0" borderId="34" xfId="104" applyFont="1" applyFill="1" applyBorder="1"/>
    <xf numFmtId="178" fontId="30" fillId="0" borderId="23" xfId="104" applyFont="1" applyFill="1" applyBorder="1"/>
    <xf numFmtId="178" fontId="30" fillId="0" borderId="42" xfId="104" applyFont="1" applyFill="1" applyBorder="1"/>
    <xf numFmtId="178" fontId="47" fillId="0" borderId="42" xfId="104" applyFont="1" applyFill="1" applyBorder="1" applyAlignment="1">
      <alignment horizontal="center" vertical="center"/>
    </xf>
    <xf numFmtId="0" fontId="38" fillId="0" borderId="33" xfId="118" applyFont="1" applyFill="1" applyBorder="1" applyAlignment="1">
      <alignment horizontal="center" vertical="center"/>
    </xf>
    <xf numFmtId="0" fontId="38" fillId="0" borderId="34" xfId="118" applyFont="1" applyFill="1" applyBorder="1" applyAlignment="1">
      <alignment horizontal="center" vertical="center"/>
    </xf>
    <xf numFmtId="0" fontId="34" fillId="0" borderId="34" xfId="118" applyFont="1" applyFill="1" applyBorder="1" applyAlignment="1">
      <alignment horizontal="left" vertical="center"/>
    </xf>
    <xf numFmtId="178" fontId="54" fillId="0" borderId="0" xfId="0" applyNumberFormat="1" applyFont="1"/>
    <xf numFmtId="178" fontId="59" fillId="0" borderId="0" xfId="0" applyNumberFormat="1" applyFont="1"/>
    <xf numFmtId="178" fontId="55" fillId="0" borderId="0" xfId="0" applyNumberFormat="1" applyFont="1"/>
    <xf numFmtId="178" fontId="74" fillId="0" borderId="34" xfId="104" applyFont="1" applyFill="1" applyBorder="1" applyAlignment="1">
      <alignment vertical="center"/>
    </xf>
    <xf numFmtId="178" fontId="75" fillId="0" borderId="34" xfId="104" applyFont="1" applyFill="1" applyBorder="1" applyAlignment="1">
      <alignment vertical="center"/>
    </xf>
    <xf numFmtId="0" fontId="34" fillId="0" borderId="60" xfId="118" applyFont="1" applyFill="1" applyBorder="1" applyAlignment="1">
      <alignment horizontal="left" vertical="center"/>
    </xf>
    <xf numFmtId="178" fontId="71" fillId="0" borderId="48" xfId="104" applyFont="1" applyFill="1" applyBorder="1" applyAlignment="1">
      <alignment vertical="center"/>
    </xf>
    <xf numFmtId="0" fontId="33" fillId="0" borderId="44" xfId="118" applyFont="1" applyFill="1" applyBorder="1" applyAlignment="1">
      <alignment horizontal="left" vertical="center"/>
    </xf>
    <xf numFmtId="0" fontId="33" fillId="0" borderId="45" xfId="118" applyFont="1" applyFill="1" applyBorder="1" applyAlignment="1">
      <alignment horizontal="left" vertical="center"/>
    </xf>
    <xf numFmtId="0" fontId="33" fillId="0" borderId="2" xfId="118" applyFont="1" applyFill="1" applyBorder="1" applyAlignment="1">
      <alignment horizontal="left" vertical="center"/>
    </xf>
    <xf numFmtId="0" fontId="34" fillId="0" borderId="48" xfId="118" applyFont="1" applyFill="1" applyBorder="1" applyAlignment="1">
      <alignment horizontal="left" vertical="center"/>
    </xf>
    <xf numFmtId="0" fontId="30" fillId="0" borderId="44" xfId="0" applyFont="1" applyFill="1" applyBorder="1"/>
    <xf numFmtId="0" fontId="37" fillId="0" borderId="44" xfId="118" applyFont="1" applyFill="1" applyBorder="1">
      <alignment vertical="center"/>
    </xf>
    <xf numFmtId="0" fontId="33" fillId="0" borderId="45" xfId="118" applyFont="1" applyFill="1" applyBorder="1">
      <alignment vertical="center"/>
    </xf>
    <xf numFmtId="0" fontId="34" fillId="0" borderId="45" xfId="118" applyFont="1" applyFill="1" applyBorder="1" applyAlignment="1">
      <alignment horizontal="center" vertical="center"/>
    </xf>
    <xf numFmtId="0" fontId="34" fillId="0" borderId="48" xfId="118" applyFont="1" applyFill="1" applyBorder="1" applyAlignment="1">
      <alignment horizontal="center" vertical="center"/>
    </xf>
    <xf numFmtId="0" fontId="38" fillId="0" borderId="36" xfId="118" applyFont="1" applyFill="1" applyBorder="1" applyAlignment="1">
      <alignment horizontal="left" vertical="center"/>
    </xf>
    <xf numFmtId="0" fontId="38" fillId="0" borderId="34" xfId="118" applyFont="1" applyFill="1" applyBorder="1" applyAlignment="1">
      <alignment horizontal="left" vertical="center"/>
    </xf>
    <xf numFmtId="0" fontId="33" fillId="0" borderId="38" xfId="118" applyFont="1" applyFill="1" applyBorder="1">
      <alignment vertical="center"/>
    </xf>
    <xf numFmtId="0" fontId="33" fillId="0" borderId="39" xfId="118" applyFont="1" applyFill="1" applyBorder="1">
      <alignment vertical="center"/>
    </xf>
    <xf numFmtId="0" fontId="33" fillId="0" borderId="40" xfId="118" applyFont="1" applyFill="1" applyBorder="1">
      <alignment vertical="center"/>
    </xf>
    <xf numFmtId="0" fontId="34" fillId="0" borderId="37" xfId="118" applyFont="1" applyFill="1" applyBorder="1" applyAlignment="1">
      <alignment horizontal="left" vertical="center"/>
    </xf>
    <xf numFmtId="178" fontId="54" fillId="0" borderId="62" xfId="104" applyFont="1" applyFill="1" applyBorder="1"/>
    <xf numFmtId="178" fontId="30" fillId="0" borderId="63" xfId="104" applyFont="1" applyFill="1" applyBorder="1"/>
    <xf numFmtId="178" fontId="30" fillId="0" borderId="64" xfId="104" applyFont="1" applyFill="1" applyBorder="1"/>
    <xf numFmtId="178" fontId="30" fillId="0" borderId="65" xfId="104" applyFont="1" applyFill="1" applyBorder="1"/>
    <xf numFmtId="178" fontId="30" fillId="0" borderId="66" xfId="104" applyFont="1" applyFill="1" applyBorder="1"/>
    <xf numFmtId="178" fontId="54" fillId="0" borderId="64" xfId="104" applyFont="1" applyFill="1" applyBorder="1"/>
    <xf numFmtId="178" fontId="54" fillId="0" borderId="66" xfId="104" applyFont="1" applyFill="1" applyBorder="1"/>
    <xf numFmtId="178" fontId="54" fillId="0" borderId="67" xfId="104" applyFont="1" applyFill="1" applyBorder="1"/>
    <xf numFmtId="0" fontId="54" fillId="0" borderId="0" xfId="0" applyFont="1" applyBorder="1"/>
    <xf numFmtId="178" fontId="54" fillId="0" borderId="68" xfId="104" applyFont="1" applyFill="1" applyBorder="1" applyAlignment="1">
      <alignment vertical="center"/>
    </xf>
    <xf numFmtId="178" fontId="30" fillId="0" borderId="24" xfId="104" applyFont="1" applyFill="1" applyBorder="1" applyAlignment="1">
      <alignment vertical="center"/>
    </xf>
    <xf numFmtId="178" fontId="30" fillId="0" borderId="42" xfId="104" applyFont="1" applyFill="1" applyBorder="1" applyAlignment="1">
      <alignment horizontal="left" vertical="center"/>
    </xf>
    <xf numFmtId="178" fontId="30" fillId="0" borderId="13" xfId="104" applyFont="1" applyFill="1" applyBorder="1" applyAlignment="1">
      <alignment horizontal="center" vertical="center"/>
    </xf>
    <xf numFmtId="178" fontId="30" fillId="0" borderId="20" xfId="104" applyFont="1" applyFill="1" applyBorder="1" applyAlignment="1">
      <alignment horizontal="center" vertical="center"/>
    </xf>
    <xf numFmtId="178" fontId="30" fillId="0" borderId="34" xfId="104" applyFont="1" applyFill="1" applyBorder="1" applyAlignment="1">
      <alignment horizontal="left" vertical="center"/>
    </xf>
    <xf numFmtId="178" fontId="30" fillId="0" borderId="23" xfId="104" applyFont="1" applyFill="1" applyBorder="1" applyAlignment="1">
      <alignment horizontal="left" vertical="center"/>
    </xf>
    <xf numFmtId="178" fontId="27" fillId="0" borderId="23" xfId="104" applyFont="1" applyFill="1" applyBorder="1" applyAlignment="1">
      <alignment vertical="center"/>
    </xf>
    <xf numFmtId="178" fontId="27" fillId="0" borderId="69" xfId="104" applyFont="1" applyFill="1" applyBorder="1" applyAlignment="1">
      <alignment vertical="center"/>
    </xf>
    <xf numFmtId="178" fontId="27" fillId="0" borderId="34" xfId="104" applyFont="1" applyFill="1" applyBorder="1" applyAlignment="1">
      <alignment horizontal="left" vertical="center"/>
    </xf>
    <xf numFmtId="178" fontId="27" fillId="0" borderId="23" xfId="104" applyFont="1" applyFill="1" applyBorder="1" applyAlignment="1">
      <alignment horizontal="left" vertical="center"/>
    </xf>
    <xf numFmtId="178" fontId="54" fillId="0" borderId="69" xfId="104" applyFont="1" applyFill="1" applyBorder="1"/>
    <xf numFmtId="178" fontId="30" fillId="0" borderId="24" xfId="104" applyFont="1" applyFill="1" applyBorder="1"/>
    <xf numFmtId="178" fontId="27" fillId="0" borderId="34" xfId="104" applyFont="1" applyFill="1" applyBorder="1" applyAlignment="1">
      <alignment vertical="center"/>
    </xf>
    <xf numFmtId="178" fontId="30" fillId="0" borderId="13" xfId="104" applyFont="1" applyFill="1" applyBorder="1" applyAlignment="1" applyProtection="1">
      <alignment horizontal="center" vertical="center"/>
    </xf>
    <xf numFmtId="178" fontId="30" fillId="0" borderId="20" xfId="104" applyFont="1" applyFill="1" applyBorder="1" applyAlignment="1">
      <alignment horizontal="left" vertical="center"/>
    </xf>
    <xf numFmtId="178" fontId="54" fillId="0" borderId="70" xfId="104" applyFont="1" applyFill="1" applyBorder="1" applyAlignment="1">
      <alignment vertical="center"/>
    </xf>
    <xf numFmtId="178" fontId="30" fillId="0" borderId="71" xfId="104" applyFont="1" applyFill="1" applyBorder="1"/>
    <xf numFmtId="178" fontId="30" fillId="0" borderId="72" xfId="104" applyFont="1" applyFill="1" applyBorder="1"/>
    <xf numFmtId="178" fontId="30" fillId="0" borderId="73" xfId="104" applyFont="1" applyFill="1" applyBorder="1"/>
    <xf numFmtId="178" fontId="30" fillId="0" borderId="74" xfId="104" applyFont="1" applyFill="1" applyBorder="1"/>
    <xf numFmtId="178" fontId="30" fillId="0" borderId="75" xfId="104" applyFont="1" applyFill="1" applyBorder="1" applyAlignment="1">
      <alignment vertical="center"/>
    </xf>
    <xf numFmtId="178" fontId="30" fillId="0" borderId="71" xfId="104" applyFont="1" applyFill="1" applyBorder="1" applyAlignment="1">
      <alignment horizontal="left" vertical="center"/>
    </xf>
    <xf numFmtId="178" fontId="30" fillId="0" borderId="76" xfId="104" applyFont="1" applyFill="1" applyBorder="1" applyAlignment="1">
      <alignment horizontal="center" vertical="center"/>
    </xf>
    <xf numFmtId="178" fontId="30" fillId="0" borderId="77" xfId="104" applyFont="1" applyFill="1" applyBorder="1" applyAlignment="1">
      <alignment horizontal="center" vertical="center"/>
    </xf>
    <xf numFmtId="178" fontId="27" fillId="0" borderId="78" xfId="104" applyFont="1" applyFill="1" applyBorder="1" applyAlignment="1">
      <alignment vertical="center"/>
    </xf>
    <xf numFmtId="178" fontId="54" fillId="0" borderId="62" xfId="104" applyFont="1" applyFill="1" applyBorder="1" applyAlignment="1">
      <alignment vertical="center"/>
    </xf>
    <xf numFmtId="178" fontId="30" fillId="0" borderId="63" xfId="104" applyFont="1" applyFill="1" applyBorder="1" applyAlignment="1">
      <alignment vertical="center"/>
    </xf>
    <xf numFmtId="178" fontId="30" fillId="0" borderId="66" xfId="104" applyFont="1" applyFill="1" applyBorder="1" applyAlignment="1">
      <alignment vertical="center"/>
    </xf>
    <xf numFmtId="178" fontId="30" fillId="0" borderId="79" xfId="104" applyFont="1" applyFill="1" applyBorder="1" applyAlignment="1">
      <alignment vertical="center"/>
    </xf>
    <xf numFmtId="178" fontId="30" fillId="0" borderId="64" xfId="104" applyFont="1" applyFill="1" applyBorder="1" applyAlignment="1">
      <alignment vertical="center"/>
    </xf>
    <xf numFmtId="178" fontId="30" fillId="0" borderId="80" xfId="104" applyFont="1" applyFill="1" applyBorder="1" applyAlignment="1">
      <alignment vertical="center"/>
    </xf>
    <xf numFmtId="178" fontId="30" fillId="0" borderId="63" xfId="104" applyFont="1" applyFill="1" applyBorder="1" applyAlignment="1">
      <alignment horizontal="left" vertical="center"/>
    </xf>
    <xf numFmtId="178" fontId="30" fillId="0" borderId="81" xfId="104" applyFont="1" applyFill="1" applyBorder="1" applyAlignment="1">
      <alignment horizontal="center" vertical="center"/>
    </xf>
    <xf numFmtId="178" fontId="30" fillId="0" borderId="82" xfId="104" applyFont="1" applyFill="1" applyBorder="1" applyAlignment="1">
      <alignment horizontal="center" vertical="center"/>
    </xf>
    <xf numFmtId="178" fontId="27" fillId="0" borderId="79" xfId="104" applyFont="1" applyFill="1" applyBorder="1" applyAlignment="1">
      <alignment horizontal="left" vertical="center"/>
    </xf>
    <xf numFmtId="178" fontId="30" fillId="0" borderId="66" xfId="104" applyFont="1" applyFill="1" applyBorder="1" applyAlignment="1">
      <alignment horizontal="left" vertical="center"/>
    </xf>
    <xf numFmtId="178" fontId="27" fillId="0" borderId="66" xfId="104" applyFont="1" applyFill="1" applyBorder="1" applyAlignment="1">
      <alignment horizontal="left" vertical="center"/>
    </xf>
    <xf numFmtId="178" fontId="54" fillId="0" borderId="68" xfId="104" applyFont="1" applyFill="1" applyBorder="1"/>
    <xf numFmtId="178" fontId="67" fillId="0" borderId="42" xfId="104" applyFont="1" applyFill="1" applyBorder="1"/>
    <xf numFmtId="178" fontId="54" fillId="0" borderId="24" xfId="104" applyFont="1" applyFill="1" applyBorder="1"/>
    <xf numFmtId="178" fontId="54" fillId="0" borderId="42" xfId="104" applyFont="1" applyFill="1" applyBorder="1"/>
    <xf numFmtId="178" fontId="30" fillId="0" borderId="42" xfId="104" applyFont="1" applyFill="1" applyBorder="1" applyAlignment="1">
      <alignment horizontal="center" vertical="center"/>
    </xf>
    <xf numFmtId="178" fontId="30" fillId="0" borderId="69" xfId="104" applyFont="1" applyFill="1" applyBorder="1" applyAlignment="1">
      <alignment vertical="center"/>
    </xf>
    <xf numFmtId="178" fontId="34" fillId="0" borderId="83" xfId="104" applyFont="1" applyFill="1" applyBorder="1" applyAlignment="1">
      <alignment horizontal="center" vertical="center"/>
    </xf>
    <xf numFmtId="178" fontId="30" fillId="0" borderId="14" xfId="104" applyFont="1" applyFill="1" applyBorder="1" applyAlignment="1">
      <alignment horizontal="center" vertical="center"/>
    </xf>
    <xf numFmtId="178" fontId="27" fillId="0" borderId="13" xfId="104" applyFont="1" applyFill="1" applyBorder="1" applyAlignment="1">
      <alignment horizontal="center" vertical="center"/>
    </xf>
    <xf numFmtId="178" fontId="27" fillId="0" borderId="34" xfId="104" applyFont="1" applyFill="1" applyBorder="1" applyAlignment="1">
      <alignment horizontal="center" vertical="center"/>
    </xf>
    <xf numFmtId="178" fontId="27" fillId="0" borderId="23" xfId="104" applyFont="1" applyFill="1" applyBorder="1" applyAlignment="1">
      <alignment horizontal="center" vertical="center"/>
    </xf>
    <xf numFmtId="178" fontId="27" fillId="0" borderId="69" xfId="104" applyFont="1" applyFill="1" applyBorder="1" applyAlignment="1">
      <alignment horizontal="center" vertical="center"/>
    </xf>
    <xf numFmtId="178" fontId="53" fillId="0" borderId="69" xfId="104" applyFont="1" applyFill="1" applyBorder="1"/>
    <xf numFmtId="178" fontId="33" fillId="0" borderId="83" xfId="104" applyFont="1" applyFill="1" applyBorder="1" applyAlignment="1">
      <alignment horizontal="center" vertical="center"/>
    </xf>
    <xf numFmtId="178" fontId="46" fillId="0" borderId="69" xfId="104" applyFont="1" applyFill="1" applyBorder="1"/>
    <xf numFmtId="178" fontId="27" fillId="0" borderId="20" xfId="104" applyFont="1" applyFill="1" applyBorder="1" applyAlignment="1">
      <alignment horizontal="left" vertical="center"/>
    </xf>
    <xf numFmtId="178" fontId="27" fillId="0" borderId="71" xfId="104" applyFont="1" applyFill="1" applyBorder="1" applyAlignment="1">
      <alignment vertical="center"/>
    </xf>
    <xf numFmtId="178" fontId="27" fillId="0" borderId="75" xfId="104" applyFont="1" applyFill="1" applyBorder="1" applyAlignment="1">
      <alignment vertical="center"/>
    </xf>
    <xf numFmtId="178" fontId="30" fillId="0" borderId="75" xfId="104" applyFont="1" applyFill="1" applyBorder="1"/>
    <xf numFmtId="178" fontId="30" fillId="0" borderId="71" xfId="104" applyFont="1" applyFill="1" applyBorder="1" applyAlignment="1">
      <alignment vertical="center"/>
    </xf>
    <xf numFmtId="178" fontId="27" fillId="0" borderId="76" xfId="104" applyFont="1" applyFill="1" applyBorder="1" applyAlignment="1">
      <alignment horizontal="center" vertical="center"/>
    </xf>
    <xf numFmtId="178" fontId="30" fillId="0" borderId="75" xfId="104" applyFont="1" applyFill="1" applyBorder="1" applyAlignment="1">
      <alignment horizontal="center" vertical="center"/>
    </xf>
    <xf numFmtId="178" fontId="27" fillId="0" borderId="73" xfId="104" applyFont="1" applyFill="1" applyBorder="1" applyAlignment="1">
      <alignment vertical="center"/>
    </xf>
    <xf numFmtId="178" fontId="27" fillId="0" borderId="72" xfId="104" applyFont="1" applyFill="1" applyBorder="1" applyAlignment="1">
      <alignment vertical="center"/>
    </xf>
    <xf numFmtId="178" fontId="33" fillId="0" borderId="84" xfId="104" applyFont="1" applyFill="1" applyBorder="1" applyAlignment="1">
      <alignment horizontal="center" vertical="center"/>
    </xf>
    <xf numFmtId="178" fontId="27" fillId="0" borderId="63" xfId="104" applyFont="1" applyFill="1" applyBorder="1" applyAlignment="1">
      <alignment vertical="center"/>
    </xf>
    <xf numFmtId="178" fontId="27" fillId="0" borderId="80" xfId="104" applyFont="1" applyFill="1" applyBorder="1" applyAlignment="1">
      <alignment vertical="center"/>
    </xf>
    <xf numFmtId="178" fontId="30" fillId="0" borderId="80" xfId="104" applyFont="1" applyFill="1" applyBorder="1"/>
    <xf numFmtId="178" fontId="27" fillId="0" borderId="81" xfId="104" applyFont="1" applyFill="1" applyBorder="1" applyAlignment="1">
      <alignment horizontal="center" vertical="center"/>
    </xf>
    <xf numFmtId="178" fontId="30" fillId="0" borderId="80" xfId="104" applyFont="1" applyFill="1" applyBorder="1" applyAlignment="1">
      <alignment horizontal="center" vertical="center"/>
    </xf>
    <xf numFmtId="178" fontId="30" fillId="0" borderId="67" xfId="104" applyFont="1" applyFill="1" applyBorder="1" applyAlignment="1">
      <alignment vertical="center"/>
    </xf>
    <xf numFmtId="178" fontId="34" fillId="0" borderId="83" xfId="104" quotePrefix="1" applyFont="1" applyFill="1" applyBorder="1" applyAlignment="1">
      <alignment horizontal="center" vertical="center"/>
    </xf>
    <xf numFmtId="178" fontId="33" fillId="0" borderId="83" xfId="104" quotePrefix="1" applyFont="1" applyFill="1" applyBorder="1" applyAlignment="1">
      <alignment horizontal="center" vertical="center"/>
    </xf>
    <xf numFmtId="178" fontId="27" fillId="0" borderId="13" xfId="104" quotePrefix="1" applyFont="1" applyFill="1" applyBorder="1" applyAlignment="1">
      <alignment vertical="center"/>
    </xf>
    <xf numFmtId="178" fontId="27" fillId="0" borderId="14" xfId="104" quotePrefix="1" applyFont="1" applyFill="1" applyBorder="1" applyAlignment="1">
      <alignment horizontal="center" vertical="center"/>
    </xf>
    <xf numFmtId="178" fontId="27" fillId="0" borderId="76" xfId="104" quotePrefix="1" applyFont="1" applyFill="1" applyBorder="1" applyAlignment="1">
      <alignment vertical="center"/>
    </xf>
    <xf numFmtId="178" fontId="27" fillId="0" borderId="75" xfId="104" quotePrefix="1" applyFont="1" applyFill="1" applyBorder="1" applyAlignment="1">
      <alignment vertical="center"/>
    </xf>
    <xf numFmtId="178" fontId="34" fillId="0" borderId="84" xfId="104" applyFont="1" applyFill="1" applyBorder="1" applyAlignment="1">
      <alignment horizontal="center" vertical="center"/>
    </xf>
    <xf numFmtId="178" fontId="27" fillId="0" borderId="79" xfId="104" applyFont="1" applyFill="1" applyBorder="1" applyAlignment="1">
      <alignment vertical="center"/>
    </xf>
    <xf numFmtId="178" fontId="27" fillId="0" borderId="66" xfId="104" applyFont="1" applyFill="1" applyBorder="1" applyAlignment="1">
      <alignment vertical="center"/>
    </xf>
    <xf numFmtId="178" fontId="27" fillId="0" borderId="67" xfId="104" applyFont="1" applyFill="1" applyBorder="1" applyAlignment="1">
      <alignment vertical="center"/>
    </xf>
    <xf numFmtId="178" fontId="27" fillId="0" borderId="13" xfId="104" applyFont="1" applyFill="1" applyBorder="1" applyAlignment="1">
      <alignment vertical="center"/>
    </xf>
    <xf numFmtId="178" fontId="33" fillId="0" borderId="85" xfId="104" quotePrefix="1" applyFont="1" applyFill="1" applyBorder="1" applyAlignment="1">
      <alignment horizontal="center" vertical="center"/>
    </xf>
    <xf numFmtId="178" fontId="27" fillId="0" borderId="76" xfId="104" applyFont="1" applyFill="1" applyBorder="1" applyAlignment="1">
      <alignment vertical="center"/>
    </xf>
    <xf numFmtId="178" fontId="53" fillId="0" borderId="78" xfId="104" applyFont="1" applyFill="1" applyBorder="1"/>
    <xf numFmtId="178" fontId="27" fillId="0" borderId="80" xfId="104" applyFont="1" applyFill="1" applyBorder="1"/>
    <xf numFmtId="178" fontId="27" fillId="0" borderId="80" xfId="104" applyFont="1" applyFill="1" applyBorder="1" applyAlignment="1">
      <alignment horizontal="center" vertical="center"/>
    </xf>
    <xf numFmtId="178" fontId="27" fillId="0" borderId="71" xfId="104" applyFont="1" applyFill="1" applyBorder="1" applyAlignment="1">
      <alignment horizontal="center" vertical="center"/>
    </xf>
    <xf numFmtId="178" fontId="27" fillId="0" borderId="75" xfId="104" applyFont="1" applyFill="1" applyBorder="1" applyAlignment="1">
      <alignment horizontal="center" vertical="center"/>
    </xf>
    <xf numFmtId="178" fontId="27" fillId="5" borderId="63" xfId="104" applyFont="1" applyFill="1" applyBorder="1" applyAlignment="1">
      <alignment horizontal="center" vertical="center"/>
    </xf>
    <xf numFmtId="178" fontId="27" fillId="0" borderId="63" xfId="104" applyFont="1" applyFill="1" applyBorder="1" applyAlignment="1">
      <alignment horizontal="center" vertical="center"/>
    </xf>
    <xf numFmtId="178" fontId="27" fillId="11" borderId="83" xfId="104" applyFont="1" applyFill="1" applyBorder="1" applyAlignment="1">
      <alignment horizontal="center" vertical="center"/>
    </xf>
    <xf numFmtId="178" fontId="27" fillId="0" borderId="86" xfId="104" applyFont="1" applyFill="1" applyBorder="1" applyAlignment="1">
      <alignment horizontal="center" vertical="center"/>
    </xf>
    <xf numFmtId="178" fontId="27" fillId="0" borderId="87" xfId="104" applyFont="1" applyFill="1" applyBorder="1" applyAlignment="1">
      <alignment horizontal="center" vertical="center"/>
    </xf>
    <xf numFmtId="178" fontId="30" fillId="0" borderId="0" xfId="104" applyFont="1" applyFill="1" applyBorder="1" applyAlignment="1">
      <alignment horizontal="left" vertical="center"/>
    </xf>
    <xf numFmtId="49" fontId="27" fillId="0" borderId="0" xfId="104" applyNumberFormat="1" applyFont="1" applyFill="1" applyBorder="1" applyAlignment="1">
      <alignment horizontal="distributed" vertical="center" indent="1"/>
    </xf>
    <xf numFmtId="178" fontId="27" fillId="0" borderId="88" xfId="104" applyFont="1" applyFill="1" applyBorder="1" applyAlignment="1">
      <alignment horizontal="center" vertical="center"/>
    </xf>
    <xf numFmtId="178" fontId="27" fillId="0" borderId="89" xfId="104" applyFont="1" applyFill="1" applyBorder="1" applyAlignment="1">
      <alignment horizontal="center" vertical="center"/>
    </xf>
    <xf numFmtId="178" fontId="27" fillId="0" borderId="39" xfId="104" applyFont="1" applyFill="1" applyBorder="1" applyAlignment="1">
      <alignment horizontal="center" vertical="center"/>
    </xf>
    <xf numFmtId="178" fontId="27" fillId="0" borderId="83" xfId="104" applyFont="1" applyFill="1" applyBorder="1" applyAlignment="1">
      <alignment horizontal="center" vertical="center"/>
    </xf>
    <xf numFmtId="178" fontId="53" fillId="0" borderId="41" xfId="104" applyFont="1" applyFill="1" applyBorder="1"/>
    <xf numFmtId="178" fontId="27" fillId="0" borderId="0" xfId="104" applyFont="1" applyFill="1" applyBorder="1" applyAlignment="1">
      <alignment horizontal="distributed" vertical="center" indent="1"/>
    </xf>
    <xf numFmtId="178" fontId="27" fillId="0" borderId="29" xfId="104" applyFont="1" applyFill="1" applyBorder="1" applyAlignment="1">
      <alignment horizontal="right" vertical="center"/>
    </xf>
    <xf numFmtId="178" fontId="27" fillId="0" borderId="35" xfId="104" applyFont="1" applyFill="1" applyBorder="1" applyAlignment="1">
      <alignment horizontal="center" vertical="center"/>
    </xf>
    <xf numFmtId="178" fontId="30" fillId="0" borderId="14" xfId="104" applyFont="1" applyFill="1" applyBorder="1" applyAlignment="1">
      <alignment horizontal="right" vertical="center"/>
    </xf>
    <xf numFmtId="178" fontId="27" fillId="0" borderId="14" xfId="104" applyFont="1" applyFill="1" applyBorder="1" applyAlignment="1">
      <alignment horizontal="right" vertical="center"/>
    </xf>
    <xf numFmtId="178" fontId="27" fillId="0" borderId="34" xfId="104" applyFont="1" applyFill="1" applyBorder="1" applyAlignment="1">
      <alignment horizontal="right" vertical="center"/>
    </xf>
    <xf numFmtId="178" fontId="27" fillId="0" borderId="23" xfId="104" applyFont="1" applyFill="1" applyBorder="1" applyAlignment="1">
      <alignment horizontal="right" vertical="center"/>
    </xf>
    <xf numFmtId="178" fontId="27" fillId="0" borderId="85" xfId="104" applyFont="1" applyFill="1" applyBorder="1" applyAlignment="1">
      <alignment horizontal="center" vertical="center"/>
    </xf>
    <xf numFmtId="178" fontId="27" fillId="0" borderId="71" xfId="104" applyFont="1" applyFill="1" applyBorder="1" applyAlignment="1">
      <alignment horizontal="right" vertical="center"/>
    </xf>
    <xf numFmtId="178" fontId="30" fillId="0" borderId="75" xfId="104" applyFont="1" applyFill="1" applyBorder="1" applyAlignment="1">
      <alignment horizontal="right" vertical="center"/>
    </xf>
    <xf numFmtId="178" fontId="30" fillId="0" borderId="71" xfId="104" applyFont="1" applyFill="1" applyBorder="1" applyAlignment="1">
      <alignment horizontal="right" vertical="center"/>
    </xf>
    <xf numFmtId="178" fontId="27" fillId="0" borderId="75" xfId="104" applyFont="1" applyFill="1" applyBorder="1" applyAlignment="1">
      <alignment horizontal="right" vertical="center"/>
    </xf>
    <xf numFmtId="178" fontId="28" fillId="0" borderId="73" xfId="104" applyFont="1" applyFill="1" applyBorder="1" applyAlignment="1">
      <alignment horizontal="left" vertical="center"/>
    </xf>
    <xf numFmtId="178" fontId="28" fillId="0" borderId="72" xfId="104" applyFont="1" applyFill="1" applyBorder="1" applyAlignment="1">
      <alignment horizontal="left" vertical="center"/>
    </xf>
    <xf numFmtId="0" fontId="55" fillId="0" borderId="0" xfId="117" applyFont="1" applyFill="1" applyBorder="1" applyAlignment="1">
      <alignment horizontal="center" vertical="center"/>
    </xf>
    <xf numFmtId="180" fontId="61" fillId="0" borderId="0" xfId="117" applyNumberFormat="1" applyFont="1" applyFill="1" applyBorder="1" applyAlignment="1">
      <alignment horizontal="center" vertical="center"/>
    </xf>
    <xf numFmtId="180" fontId="55" fillId="0" borderId="0" xfId="117" applyNumberFormat="1" applyFont="1" applyFill="1" applyBorder="1" applyAlignment="1">
      <alignment horizontal="center" vertical="center"/>
    </xf>
    <xf numFmtId="180" fontId="28" fillId="0" borderId="63" xfId="117" applyNumberFormat="1" applyFont="1" applyFill="1" applyBorder="1" applyAlignment="1">
      <alignment horizontal="distributed" vertical="center" indent="1"/>
    </xf>
    <xf numFmtId="180" fontId="28" fillId="0" borderId="80" xfId="117" applyNumberFormat="1" applyFont="1" applyFill="1" applyBorder="1" applyAlignment="1">
      <alignment horizontal="center" vertical="center"/>
    </xf>
    <xf numFmtId="0" fontId="53" fillId="0" borderId="0" xfId="117" quotePrefix="1" applyFont="1" applyFill="1" applyBorder="1" applyAlignment="1"/>
    <xf numFmtId="0" fontId="60" fillId="0" borderId="0" xfId="117" quotePrefix="1" applyFont="1" applyFill="1" applyBorder="1" applyAlignment="1"/>
    <xf numFmtId="178" fontId="76" fillId="0" borderId="34" xfId="104" applyFont="1" applyFill="1" applyBorder="1" applyAlignment="1">
      <alignment vertical="center"/>
    </xf>
    <xf numFmtId="0" fontId="51" fillId="0" borderId="0" xfId="0" applyFont="1" applyFill="1" applyBorder="1"/>
    <xf numFmtId="0" fontId="27" fillId="0" borderId="12" xfId="117" applyFont="1" applyFill="1" applyBorder="1" applyAlignment="1">
      <alignment horizontal="center" vertical="center"/>
    </xf>
    <xf numFmtId="0" fontId="27" fillId="0" borderId="38" xfId="117" applyFont="1" applyFill="1" applyBorder="1" applyAlignment="1">
      <alignment horizontal="right" vertical="center"/>
    </xf>
    <xf numFmtId="0" fontId="27" fillId="0" borderId="35" xfId="117" quotePrefix="1" applyFont="1" applyFill="1" applyBorder="1" applyAlignment="1">
      <alignment vertical="center"/>
    </xf>
    <xf numFmtId="0" fontId="27" fillId="0" borderId="48" xfId="117" applyFont="1" applyFill="1" applyBorder="1" applyAlignment="1">
      <alignment vertical="center"/>
    </xf>
    <xf numFmtId="178" fontId="27" fillId="0" borderId="90" xfId="104" applyFont="1" applyFill="1" applyBorder="1" applyAlignment="1">
      <alignment horizontal="left" vertical="center"/>
    </xf>
    <xf numFmtId="178" fontId="27" fillId="0" borderId="45" xfId="104" applyFont="1" applyFill="1" applyBorder="1" applyAlignment="1">
      <alignment horizontal="left" vertical="center"/>
    </xf>
    <xf numFmtId="178" fontId="27" fillId="0" borderId="48" xfId="104" applyFont="1" applyFill="1" applyBorder="1" applyAlignment="1">
      <alignment horizontal="left" vertical="center"/>
    </xf>
    <xf numFmtId="178" fontId="30" fillId="0" borderId="2" xfId="104" applyFont="1" applyFill="1" applyBorder="1" applyAlignment="1">
      <alignment horizontal="center" vertical="center"/>
    </xf>
    <xf numFmtId="178" fontId="30" fillId="0" borderId="1" xfId="104" applyFont="1" applyFill="1" applyBorder="1" applyAlignment="1">
      <alignment horizontal="center" vertical="center"/>
    </xf>
    <xf numFmtId="178" fontId="30" fillId="0" borderId="46" xfId="104" applyFont="1" applyFill="1" applyBorder="1" applyAlignment="1">
      <alignment horizontal="left" vertical="center"/>
    </xf>
    <xf numFmtId="178" fontId="27" fillId="0" borderId="59" xfId="104" applyFont="1" applyFill="1" applyBorder="1" applyAlignment="1">
      <alignment vertical="center"/>
    </xf>
    <xf numFmtId="178" fontId="27" fillId="0" borderId="46" xfId="104" applyFont="1" applyFill="1" applyBorder="1"/>
    <xf numFmtId="178" fontId="27" fillId="0" borderId="44" xfId="104" applyFont="1" applyFill="1" applyBorder="1"/>
    <xf numFmtId="178" fontId="27" fillId="0" borderId="45" xfId="104" applyFont="1" applyFill="1" applyBorder="1"/>
    <xf numFmtId="178" fontId="54" fillId="0" borderId="91" xfId="104" applyFont="1" applyFill="1" applyBorder="1"/>
    <xf numFmtId="178" fontId="27" fillId="0" borderId="92" xfId="104" applyFont="1" applyFill="1" applyBorder="1" applyAlignment="1">
      <alignment horizontal="center" vertical="center"/>
    </xf>
    <xf numFmtId="178" fontId="30" fillId="0" borderId="63" xfId="104" applyFont="1" applyFill="1" applyBorder="1" applyAlignment="1">
      <alignment horizontal="center" vertical="center"/>
    </xf>
    <xf numFmtId="178" fontId="34" fillId="0" borderId="62" xfId="104" applyFont="1" applyFill="1" applyBorder="1" applyAlignment="1">
      <alignment horizontal="center" vertical="center"/>
    </xf>
    <xf numFmtId="178" fontId="27" fillId="0" borderId="61" xfId="104" applyFont="1" applyFill="1" applyBorder="1" applyAlignment="1">
      <alignment vertical="center"/>
    </xf>
    <xf numFmtId="178" fontId="27" fillId="0" borderId="0" xfId="104" applyFont="1" applyFill="1" applyBorder="1" applyAlignment="1">
      <alignment horizontal="left" vertical="center"/>
    </xf>
    <xf numFmtId="0" fontId="53" fillId="0" borderId="0" xfId="117" applyFont="1"/>
    <xf numFmtId="0" fontId="53" fillId="0" borderId="0" xfId="117" applyFont="1" applyAlignment="1">
      <alignment horizontal="center"/>
    </xf>
    <xf numFmtId="180" fontId="53" fillId="0" borderId="0" xfId="117" applyNumberFormat="1" applyFont="1"/>
    <xf numFmtId="180" fontId="60" fillId="0" borderId="0" xfId="117" applyNumberFormat="1" applyFont="1"/>
    <xf numFmtId="49" fontId="83" fillId="0" borderId="0" xfId="124" applyNumberFormat="1" applyFont="1" applyAlignment="1">
      <alignment horizontal="right" vertical="center"/>
    </xf>
    <xf numFmtId="0" fontId="2" fillId="0" borderId="0" xfId="124"/>
    <xf numFmtId="49" fontId="86" fillId="2" borderId="0" xfId="124" applyNumberFormat="1" applyFont="1" applyFill="1" applyAlignment="1">
      <alignment horizontal="left" vertical="center"/>
    </xf>
    <xf numFmtId="49" fontId="87" fillId="2" borderId="0" xfId="124" applyNumberFormat="1" applyFont="1" applyFill="1" applyAlignment="1">
      <alignment horizontal="right" vertical="center"/>
    </xf>
    <xf numFmtId="0" fontId="2" fillId="2" borderId="0" xfId="124" applyFill="1"/>
    <xf numFmtId="0" fontId="88" fillId="0" borderId="0" xfId="124" applyFont="1" applyAlignment="1">
      <alignment horizontal="centerContinuous" vertical="center"/>
    </xf>
    <xf numFmtId="0" fontId="87" fillId="0" borderId="0" xfId="124" applyFont="1" applyAlignment="1">
      <alignment horizontal="left" vertical="center" wrapText="1"/>
    </xf>
    <xf numFmtId="0" fontId="2" fillId="0" borderId="0" xfId="124" applyAlignment="1">
      <alignment vertical="center"/>
    </xf>
    <xf numFmtId="0" fontId="81" fillId="0" borderId="0" xfId="125" applyFont="1">
      <alignment vertical="center"/>
    </xf>
    <xf numFmtId="0" fontId="22" fillId="0" borderId="0" xfId="126" applyFont="1">
      <alignment vertical="center"/>
    </xf>
    <xf numFmtId="41" fontId="22" fillId="0" borderId="0" xfId="127" applyFont="1" applyFill="1" applyAlignment="1">
      <alignment vertical="center"/>
    </xf>
    <xf numFmtId="41" fontId="92" fillId="11" borderId="0" xfId="128" applyFont="1" applyFill="1" applyAlignment="1">
      <alignment horizontal="left" vertical="center"/>
    </xf>
    <xf numFmtId="177" fontId="92" fillId="11" borderId="0" xfId="128" applyNumberFormat="1" applyFont="1" applyFill="1" applyAlignment="1">
      <alignment horizontal="left" vertical="center"/>
    </xf>
    <xf numFmtId="41" fontId="92" fillId="11" borderId="0" xfId="127" applyFont="1" applyFill="1" applyAlignment="1">
      <alignment horizontal="left" vertical="center" shrinkToFit="1"/>
    </xf>
    <xf numFmtId="41" fontId="92" fillId="11" borderId="0" xfId="128" applyFont="1" applyFill="1">
      <alignment vertical="center"/>
    </xf>
    <xf numFmtId="41" fontId="87" fillId="11" borderId="0" xfId="128" applyFont="1" applyFill="1" applyAlignment="1">
      <alignment vertical="top"/>
    </xf>
    <xf numFmtId="41" fontId="22" fillId="11" borderId="0" xfId="128" applyFont="1" applyFill="1" applyAlignment="1">
      <alignment horizontal="left" vertical="center"/>
    </xf>
    <xf numFmtId="41" fontId="22" fillId="11" borderId="0" xfId="128" applyFont="1" applyFill="1">
      <alignment vertical="center"/>
    </xf>
    <xf numFmtId="177" fontId="22" fillId="11" borderId="0" xfId="128" applyNumberFormat="1" applyFont="1" applyFill="1">
      <alignment vertical="center"/>
    </xf>
    <xf numFmtId="41" fontId="22" fillId="11" borderId="0" xfId="127" applyFont="1" applyFill="1" applyAlignment="1">
      <alignment vertical="center" shrinkToFit="1"/>
    </xf>
    <xf numFmtId="0" fontId="22" fillId="11" borderId="0" xfId="0" applyFont="1" applyFill="1" applyAlignment="1">
      <alignment horizontal="right" vertical="center" wrapText="1"/>
    </xf>
    <xf numFmtId="41" fontId="22" fillId="11" borderId="0" xfId="128" applyFont="1" applyFill="1" applyAlignment="1">
      <alignment horizontal="right" vertical="center"/>
    </xf>
    <xf numFmtId="0" fontId="2" fillId="0" borderId="0" xfId="0" applyFont="1"/>
    <xf numFmtId="178" fontId="2" fillId="0" borderId="0" xfId="0" applyNumberFormat="1" applyFont="1"/>
    <xf numFmtId="178" fontId="2" fillId="0" borderId="0" xfId="104" applyFont="1" applyFill="1" applyBorder="1" applyAlignment="1">
      <alignment vertical="center"/>
    </xf>
    <xf numFmtId="178" fontId="2" fillId="0" borderId="0" xfId="104" applyFont="1" applyFill="1" applyBorder="1" applyAlignment="1">
      <alignment horizontal="left" vertical="center"/>
    </xf>
    <xf numFmtId="178" fontId="80" fillId="0" borderId="0" xfId="104" applyFont="1" applyFill="1" applyBorder="1" applyAlignment="1">
      <alignment horizontal="center" vertical="center"/>
    </xf>
    <xf numFmtId="178" fontId="80" fillId="0" borderId="0" xfId="104" applyFont="1" applyFill="1" applyBorder="1" applyAlignment="1">
      <alignment vertical="center"/>
    </xf>
    <xf numFmtId="178" fontId="80" fillId="0" borderId="61" xfId="104" applyFont="1" applyFill="1" applyBorder="1" applyAlignment="1">
      <alignment vertical="center"/>
    </xf>
    <xf numFmtId="178" fontId="80" fillId="0" borderId="0" xfId="104" applyFont="1" applyFill="1" applyBorder="1" applyAlignment="1">
      <alignment horizontal="left" vertical="center"/>
    </xf>
    <xf numFmtId="41" fontId="2" fillId="11" borderId="0" xfId="128" applyFont="1" applyFill="1" applyAlignment="1">
      <alignment horizontal="right" vertical="center"/>
    </xf>
    <xf numFmtId="180" fontId="93" fillId="0" borderId="5" xfId="117" applyNumberFormat="1" applyFont="1" applyBorder="1" applyAlignment="1">
      <alignment horizontal="center" vertical="center"/>
    </xf>
    <xf numFmtId="178" fontId="2" fillId="0" borderId="5" xfId="104" applyFont="1" applyFill="1" applyBorder="1" applyAlignment="1">
      <alignment horizontal="left" vertical="center"/>
    </xf>
    <xf numFmtId="178" fontId="80" fillId="0" borderId="5" xfId="104" applyFont="1" applyFill="1" applyBorder="1" applyAlignment="1">
      <alignment horizontal="center" vertical="center"/>
    </xf>
    <xf numFmtId="178" fontId="80" fillId="0" borderId="5" xfId="104" applyFont="1" applyFill="1" applyBorder="1" applyAlignment="1">
      <alignment horizontal="left" vertical="center"/>
    </xf>
    <xf numFmtId="178" fontId="2" fillId="0" borderId="5" xfId="104" applyFont="1" applyFill="1" applyBorder="1" applyAlignment="1">
      <alignment vertical="center"/>
    </xf>
    <xf numFmtId="178" fontId="2" fillId="0" borderId="5" xfId="104" applyFont="1" applyFill="1" applyBorder="1" applyAlignment="1">
      <alignment horizontal="center" vertical="center"/>
    </xf>
    <xf numFmtId="178" fontId="2" fillId="0" borderId="5" xfId="104" quotePrefix="1" applyFont="1" applyFill="1" applyBorder="1" applyAlignment="1">
      <alignment horizontal="left" vertical="center"/>
    </xf>
    <xf numFmtId="178" fontId="92" fillId="0" borderId="5" xfId="104" applyFont="1" applyFill="1" applyBorder="1" applyAlignment="1">
      <alignment vertical="center"/>
    </xf>
    <xf numFmtId="0" fontId="2" fillId="0" borderId="0" xfId="126" applyFont="1">
      <alignment vertical="center"/>
    </xf>
    <xf numFmtId="0" fontId="93" fillId="0" borderId="5" xfId="117" applyFont="1" applyBorder="1" applyAlignment="1">
      <alignment horizontal="center" vertical="center"/>
    </xf>
    <xf numFmtId="0" fontId="93" fillId="0" borderId="5" xfId="117" applyFont="1" applyBorder="1" applyAlignment="1">
      <alignment horizontal="distributed" vertical="center"/>
    </xf>
    <xf numFmtId="0" fontId="83" fillId="0" borderId="5" xfId="117" applyFont="1" applyBorder="1" applyAlignment="1">
      <alignment horizontal="distributed" vertical="center"/>
    </xf>
    <xf numFmtId="180" fontId="82" fillId="0" borderId="5" xfId="117" applyNumberFormat="1" applyFont="1" applyBorder="1" applyAlignment="1">
      <alignment horizontal="center" vertical="center"/>
    </xf>
    <xf numFmtId="178" fontId="31" fillId="0" borderId="43" xfId="104" applyFont="1" applyFill="1" applyBorder="1" applyAlignment="1">
      <alignment horizontal="right" vertical="center"/>
    </xf>
    <xf numFmtId="178" fontId="29" fillId="0" borderId="41" xfId="104" applyFont="1" applyFill="1" applyBorder="1" applyAlignment="1">
      <alignment vertical="center"/>
    </xf>
    <xf numFmtId="178" fontId="29" fillId="0" borderId="5" xfId="104" applyFont="1" applyFill="1" applyBorder="1" applyAlignment="1">
      <alignment vertical="center"/>
    </xf>
    <xf numFmtId="178" fontId="82" fillId="0" borderId="5" xfId="104" applyFont="1" applyFill="1" applyBorder="1" applyAlignment="1">
      <alignment horizontal="center" vertical="center"/>
    </xf>
    <xf numFmtId="178" fontId="82" fillId="0" borderId="5" xfId="104" applyFont="1" applyFill="1" applyBorder="1" applyAlignment="1">
      <alignment vertical="center"/>
    </xf>
    <xf numFmtId="178" fontId="82" fillId="0" borderId="5" xfId="104" applyFont="1" applyFill="1" applyBorder="1" applyAlignment="1">
      <alignment vertical="center" shrinkToFit="1"/>
    </xf>
    <xf numFmtId="178" fontId="92" fillId="0" borderId="5" xfId="104" applyFont="1" applyFill="1" applyBorder="1" applyAlignment="1">
      <alignment vertical="center" shrinkToFit="1"/>
    </xf>
    <xf numFmtId="0" fontId="83" fillId="18" borderId="5" xfId="117" applyFont="1" applyFill="1" applyBorder="1" applyAlignment="1">
      <alignment horizontal="distributed" vertical="center"/>
    </xf>
    <xf numFmtId="0" fontId="93" fillId="0" borderId="5" xfId="117" applyFont="1" applyBorder="1" applyAlignment="1">
      <alignment horizontal="center" vertical="center"/>
    </xf>
    <xf numFmtId="178" fontId="92" fillId="0" borderId="5" xfId="104" applyFont="1" applyBorder="1" applyAlignment="1">
      <alignment horizontal="center" vertical="center"/>
    </xf>
    <xf numFmtId="0" fontId="96" fillId="0" borderId="101" xfId="130" applyFont="1" applyBorder="1" applyAlignment="1">
      <alignment horizontal="center" vertical="center"/>
    </xf>
    <xf numFmtId="0" fontId="96" fillId="0" borderId="102" xfId="130" applyFont="1" applyBorder="1" applyAlignment="1">
      <alignment horizontal="center" vertical="center"/>
    </xf>
    <xf numFmtId="0" fontId="96" fillId="0" borderId="102" xfId="130" applyFont="1" applyBorder="1" applyAlignment="1">
      <alignment vertical="center"/>
    </xf>
    <xf numFmtId="0" fontId="96" fillId="0" borderId="103" xfId="130" applyFont="1" applyBorder="1" applyAlignment="1">
      <alignment horizontal="center" vertical="center"/>
    </xf>
    <xf numFmtId="0" fontId="95" fillId="0" borderId="0" xfId="130"/>
    <xf numFmtId="0" fontId="30" fillId="0" borderId="50" xfId="131" applyFont="1" applyBorder="1"/>
    <xf numFmtId="0" fontId="30" fillId="0" borderId="88" xfId="131" applyFont="1" applyBorder="1"/>
    <xf numFmtId="0" fontId="30" fillId="0" borderId="0" xfId="131" applyFont="1" applyBorder="1"/>
    <xf numFmtId="0" fontId="97" fillId="0" borderId="0" xfId="131" applyFont="1" applyBorder="1"/>
    <xf numFmtId="0" fontId="30" fillId="0" borderId="87" xfId="131" applyFont="1" applyBorder="1"/>
    <xf numFmtId="0" fontId="98" fillId="0" borderId="88" xfId="131" applyFont="1" applyBorder="1"/>
    <xf numFmtId="0" fontId="99" fillId="0" borderId="0" xfId="131" applyFont="1" applyBorder="1"/>
    <xf numFmtId="0" fontId="98" fillId="0" borderId="0" xfId="131" applyFont="1" applyBorder="1"/>
    <xf numFmtId="0" fontId="98" fillId="0" borderId="87" xfId="131" applyFont="1" applyBorder="1"/>
    <xf numFmtId="0" fontId="98" fillId="0" borderId="50" xfId="131" applyFont="1" applyBorder="1"/>
    <xf numFmtId="0" fontId="100" fillId="0" borderId="50" xfId="131" applyFont="1" applyFill="1" applyBorder="1"/>
    <xf numFmtId="0" fontId="30" fillId="0" borderId="87" xfId="131" applyFont="1" applyBorder="1" applyAlignment="1">
      <alignment horizontal="center" vertical="center"/>
    </xf>
    <xf numFmtId="0" fontId="27" fillId="0" borderId="5" xfId="132" applyFont="1" applyBorder="1" applyAlignment="1">
      <alignment vertical="center"/>
    </xf>
    <xf numFmtId="0" fontId="30" fillId="0" borderId="5" xfId="131" applyFont="1" applyBorder="1" applyAlignment="1">
      <alignment vertical="center"/>
    </xf>
    <xf numFmtId="0" fontId="30" fillId="0" borderId="11" xfId="131" applyFont="1" applyBorder="1" applyAlignment="1">
      <alignment vertical="center"/>
    </xf>
    <xf numFmtId="0" fontId="30" fillId="0" borderId="4" xfId="131" applyFont="1" applyBorder="1" applyAlignment="1">
      <alignment vertical="center"/>
    </xf>
    <xf numFmtId="0" fontId="30" fillId="0" borderId="12" xfId="131" applyFont="1" applyBorder="1" applyAlignment="1">
      <alignment vertical="center"/>
    </xf>
    <xf numFmtId="203" fontId="101" fillId="0" borderId="50" xfId="131" applyNumberFormat="1" applyFont="1" applyFill="1" applyBorder="1"/>
    <xf numFmtId="0" fontId="27" fillId="15" borderId="5" xfId="131" applyFont="1" applyFill="1" applyBorder="1" applyAlignment="1">
      <alignment horizontal="center" vertical="center"/>
    </xf>
    <xf numFmtId="0" fontId="30" fillId="0" borderId="5" xfId="132" applyFont="1" applyBorder="1" applyAlignment="1">
      <alignment vertical="center"/>
    </xf>
    <xf numFmtId="203" fontId="101" fillId="0" borderId="0" xfId="132" applyNumberFormat="1" applyFont="1" applyFill="1" applyBorder="1" applyAlignment="1">
      <alignment vertical="center"/>
    </xf>
    <xf numFmtId="0" fontId="43" fillId="0" borderId="0" xfId="131" applyFont="1" applyBorder="1" applyAlignment="1">
      <alignment vertical="center"/>
    </xf>
    <xf numFmtId="0" fontId="30" fillId="0" borderId="0" xfId="131" applyFont="1" applyBorder="1" applyAlignment="1">
      <alignment vertical="center"/>
    </xf>
    <xf numFmtId="0" fontId="101" fillId="0" borderId="50" xfId="131" applyFont="1" applyFill="1" applyBorder="1"/>
    <xf numFmtId="0" fontId="30" fillId="0" borderId="0" xfId="132" applyFont="1" applyBorder="1" applyAlignment="1">
      <alignment vertical="center"/>
    </xf>
    <xf numFmtId="0" fontId="30" fillId="0" borderId="0" xfId="133" quotePrefix="1" applyFont="1" applyBorder="1" applyAlignment="1">
      <alignment vertical="center"/>
    </xf>
    <xf numFmtId="0" fontId="30" fillId="0" borderId="0" xfId="131" applyFont="1" applyBorder="1" applyAlignment="1">
      <alignment horizontal="right" vertical="center"/>
    </xf>
    <xf numFmtId="0" fontId="30" fillId="0" borderId="0" xfId="131" quotePrefix="1" applyNumberFormat="1" applyFont="1" applyBorder="1" applyAlignment="1">
      <alignment horizontal="left" vertical="center"/>
    </xf>
    <xf numFmtId="0" fontId="30" fillId="0" borderId="50" xfId="131" applyFont="1" applyFill="1" applyBorder="1"/>
    <xf numFmtId="0" fontId="30" fillId="2" borderId="104" xfId="131" applyFont="1" applyFill="1" applyBorder="1" applyAlignment="1">
      <alignment vertical="center"/>
    </xf>
    <xf numFmtId="0" fontId="30" fillId="2" borderId="6" xfId="131" applyFont="1" applyFill="1" applyBorder="1" applyAlignment="1">
      <alignment vertical="center"/>
    </xf>
    <xf numFmtId="0" fontId="30" fillId="2" borderId="105" xfId="131" applyFont="1" applyFill="1" applyBorder="1" applyAlignment="1">
      <alignment vertical="center"/>
    </xf>
    <xf numFmtId="0" fontId="30" fillId="2" borderId="0" xfId="131" applyFont="1" applyFill="1" applyBorder="1" applyAlignment="1">
      <alignment vertical="center"/>
    </xf>
    <xf numFmtId="0" fontId="82" fillId="0" borderId="5" xfId="117" applyFont="1" applyBorder="1" applyAlignment="1">
      <alignment horizontal="center" vertical="center"/>
    </xf>
    <xf numFmtId="178" fontId="82" fillId="0" borderId="5" xfId="104" applyFont="1" applyBorder="1" applyAlignment="1">
      <alignment horizontal="center" vertical="center"/>
    </xf>
    <xf numFmtId="0" fontId="93" fillId="0" borderId="5" xfId="117" applyFont="1" applyBorder="1" applyAlignment="1">
      <alignment horizontal="center" vertical="center"/>
    </xf>
    <xf numFmtId="0" fontId="102" fillId="10" borderId="0" xfId="135" applyFill="1" applyAlignment="1">
      <alignment vertical="center"/>
    </xf>
    <xf numFmtId="203" fontId="95" fillId="10" borderId="0" xfId="136" applyNumberFormat="1" applyFill="1" applyAlignment="1">
      <alignment vertical="center"/>
    </xf>
    <xf numFmtId="0" fontId="102" fillId="0" borderId="0" xfId="135" applyAlignment="1">
      <alignment vertical="center"/>
    </xf>
    <xf numFmtId="203" fontId="95" fillId="0" borderId="0" xfId="136" applyNumberFormat="1" applyAlignment="1">
      <alignment vertical="center"/>
    </xf>
    <xf numFmtId="0" fontId="93" fillId="0" borderId="5" xfId="117" applyFont="1" applyBorder="1" applyAlignment="1">
      <alignment horizontal="center" vertical="center"/>
    </xf>
    <xf numFmtId="0" fontId="93" fillId="0" borderId="5" xfId="117" applyFont="1" applyBorder="1" applyAlignment="1">
      <alignment horizontal="center" vertical="center"/>
    </xf>
    <xf numFmtId="178" fontId="0" fillId="0" borderId="5" xfId="104" applyFont="1" applyFill="1" applyBorder="1" applyAlignment="1">
      <alignment vertical="center"/>
    </xf>
    <xf numFmtId="178" fontId="0" fillId="0" borderId="5" xfId="104" applyFont="1" applyFill="1" applyBorder="1" applyAlignment="1">
      <alignment horizontal="left" vertical="center"/>
    </xf>
    <xf numFmtId="178" fontId="0" fillId="0" borderId="5" xfId="104" applyFont="1" applyFill="1" applyBorder="1" applyAlignment="1">
      <alignment horizontal="center" vertical="center"/>
    </xf>
    <xf numFmtId="178" fontId="31" fillId="0" borderId="49" xfId="104" applyFont="1" applyFill="1" applyBorder="1" applyAlignment="1">
      <alignment horizontal="right" vertical="center"/>
    </xf>
    <xf numFmtId="178" fontId="0" fillId="0" borderId="5" xfId="104" quotePrefix="1" applyFont="1" applyFill="1" applyBorder="1" applyAlignment="1">
      <alignment horizontal="left" vertical="center"/>
    </xf>
    <xf numFmtId="0" fontId="0" fillId="0" borderId="11" xfId="117" applyFont="1" applyBorder="1" applyAlignment="1">
      <alignment horizontal="center" vertical="center"/>
    </xf>
    <xf numFmtId="0" fontId="0" fillId="0" borderId="0" xfId="0" applyFont="1"/>
    <xf numFmtId="0" fontId="83" fillId="0" borderId="5" xfId="117" applyFont="1" applyFill="1" applyBorder="1" applyAlignment="1">
      <alignment horizontal="distributed" vertical="center"/>
    </xf>
    <xf numFmtId="0" fontId="93" fillId="0" borderId="5" xfId="117" applyFont="1" applyFill="1" applyBorder="1" applyAlignment="1">
      <alignment horizontal="distributed" vertical="center"/>
    </xf>
    <xf numFmtId="178" fontId="103" fillId="0" borderId="43" xfId="104" applyFont="1" applyFill="1" applyBorder="1" applyAlignment="1">
      <alignment horizontal="right" vertical="center"/>
    </xf>
    <xf numFmtId="0" fontId="77" fillId="0" borderId="0" xfId="118" applyFont="1" applyBorder="1" applyAlignment="1">
      <alignment horizontal="center" vertical="center"/>
    </xf>
    <xf numFmtId="180" fontId="55" fillId="0" borderId="11" xfId="117" applyNumberFormat="1" applyFont="1" applyFill="1" applyBorder="1" applyAlignment="1">
      <alignment horizontal="center" vertical="center"/>
    </xf>
    <xf numFmtId="180" fontId="55" fillId="0" borderId="12" xfId="117" applyNumberFormat="1" applyFont="1" applyFill="1" applyBorder="1" applyAlignment="1">
      <alignment horizontal="center" vertical="center"/>
    </xf>
    <xf numFmtId="0" fontId="55" fillId="0" borderId="16" xfId="117" applyFont="1" applyFill="1" applyBorder="1" applyAlignment="1">
      <alignment horizontal="center" vertical="center"/>
    </xf>
    <xf numFmtId="0" fontId="55" fillId="0" borderId="17" xfId="117" applyFont="1" applyFill="1" applyBorder="1" applyAlignment="1">
      <alignment horizontal="center" vertical="center"/>
    </xf>
    <xf numFmtId="180" fontId="55" fillId="0" borderId="4" xfId="117" applyNumberFormat="1" applyFont="1" applyFill="1" applyBorder="1" applyAlignment="1">
      <alignment horizontal="center" vertical="center"/>
    </xf>
    <xf numFmtId="0" fontId="26" fillId="0" borderId="0" xfId="117" applyFont="1" applyFill="1" applyBorder="1" applyAlignment="1">
      <alignment horizontal="center" vertical="distributed"/>
    </xf>
    <xf numFmtId="41" fontId="50" fillId="0" borderId="5" xfId="117" applyNumberFormat="1" applyFont="1" applyFill="1" applyBorder="1" applyAlignment="1">
      <alignment horizontal="center" vertical="distributed"/>
    </xf>
    <xf numFmtId="0" fontId="50" fillId="0" borderId="5" xfId="117" applyFont="1" applyFill="1" applyBorder="1" applyAlignment="1">
      <alignment horizontal="center" vertical="distributed"/>
    </xf>
    <xf numFmtId="0" fontId="78" fillId="0" borderId="0" xfId="117" quotePrefix="1" applyFont="1" applyFill="1" applyBorder="1" applyAlignment="1">
      <alignment horizontal="left" vertical="distributed"/>
    </xf>
    <xf numFmtId="0" fontId="79" fillId="0" borderId="0" xfId="117" applyFont="1" applyFill="1" applyBorder="1" applyAlignment="1">
      <alignment horizontal="center" vertical="distributed"/>
    </xf>
    <xf numFmtId="49" fontId="84" fillId="17" borderId="0" xfId="124" applyNumberFormat="1" applyFont="1" applyFill="1" applyAlignment="1">
      <alignment horizontal="left" vertical="center" shrinkToFit="1"/>
    </xf>
    <xf numFmtId="0" fontId="89" fillId="0" borderId="6" xfId="125" applyFont="1" applyBorder="1" applyAlignment="1">
      <alignment vertical="center" shrinkToFit="1"/>
    </xf>
    <xf numFmtId="0" fontId="27" fillId="0" borderId="25" xfId="131" applyFont="1" applyBorder="1" applyAlignment="1">
      <alignment horizontal="center" vertical="center" wrapText="1"/>
    </xf>
    <xf numFmtId="0" fontId="29" fillId="0" borderId="25" xfId="131" applyFont="1" applyBorder="1" applyAlignment="1">
      <alignment horizontal="center" vertical="center" wrapText="1"/>
    </xf>
    <xf numFmtId="0" fontId="30" fillId="0" borderId="25" xfId="131" applyFont="1" applyBorder="1" applyAlignment="1">
      <alignment vertical="center"/>
    </xf>
    <xf numFmtId="0" fontId="97" fillId="0" borderId="88" xfId="131" applyFont="1" applyBorder="1" applyAlignment="1">
      <alignment horizontal="center" vertical="center"/>
    </xf>
    <xf numFmtId="0" fontId="97" fillId="0" borderId="0" xfId="131" applyFont="1" applyBorder="1" applyAlignment="1">
      <alignment horizontal="center" vertical="center"/>
    </xf>
    <xf numFmtId="0" fontId="97" fillId="0" borderId="87" xfId="131" applyFont="1" applyBorder="1" applyAlignment="1">
      <alignment horizontal="center" vertical="center"/>
    </xf>
    <xf numFmtId="0" fontId="27" fillId="15" borderId="5" xfId="131" applyFont="1" applyFill="1" applyBorder="1" applyAlignment="1">
      <alignment horizontal="center" vertical="center"/>
    </xf>
    <xf numFmtId="0" fontId="27" fillId="0" borderId="11" xfId="131" applyFont="1" applyBorder="1" applyAlignment="1">
      <alignment horizontal="center" vertical="center"/>
    </xf>
    <xf numFmtId="0" fontId="27" fillId="0" borderId="4" xfId="131" applyFont="1" applyBorder="1" applyAlignment="1">
      <alignment horizontal="center" vertical="center"/>
    </xf>
    <xf numFmtId="0" fontId="27" fillId="0" borderId="12" xfId="131" applyFont="1" applyBorder="1" applyAlignment="1">
      <alignment horizontal="center" vertical="center"/>
    </xf>
    <xf numFmtId="0" fontId="27" fillId="15" borderId="5" xfId="131" applyFont="1" applyFill="1" applyBorder="1" applyAlignment="1">
      <alignment horizontal="center" vertical="center" textRotation="255"/>
    </xf>
    <xf numFmtId="0" fontId="94" fillId="11" borderId="0" xfId="128" applyNumberFormat="1" applyFont="1" applyFill="1" applyAlignment="1">
      <alignment horizontal="center" vertical="top"/>
    </xf>
    <xf numFmtId="0" fontId="93" fillId="0" borderId="5" xfId="117" applyFont="1" applyBorder="1" applyAlignment="1">
      <alignment horizontal="center" vertical="center"/>
    </xf>
    <xf numFmtId="178" fontId="80" fillId="16" borderId="5" xfId="104" applyFont="1" applyFill="1" applyBorder="1" applyAlignment="1">
      <alignment horizontal="left" vertical="center"/>
    </xf>
    <xf numFmtId="180" fontId="93" fillId="0" borderId="5" xfId="117" applyNumberFormat="1" applyFont="1" applyBorder="1" applyAlignment="1">
      <alignment horizontal="center" vertical="center"/>
    </xf>
    <xf numFmtId="0" fontId="0" fillId="0" borderId="11" xfId="117" applyFont="1" applyFill="1" applyBorder="1" applyAlignment="1">
      <alignment horizontal="left" vertical="center"/>
    </xf>
    <xf numFmtId="0" fontId="2" fillId="0" borderId="4" xfId="117" applyFont="1" applyFill="1" applyBorder="1" applyAlignment="1">
      <alignment horizontal="left" vertical="center"/>
    </xf>
    <xf numFmtId="0" fontId="2" fillId="0" borderId="12" xfId="117" applyFont="1" applyFill="1" applyBorder="1" applyAlignment="1">
      <alignment horizontal="left" vertical="center"/>
    </xf>
    <xf numFmtId="0" fontId="2" fillId="0" borderId="11" xfId="117" applyFont="1" applyFill="1" applyBorder="1" applyAlignment="1">
      <alignment horizontal="left" vertical="center"/>
    </xf>
    <xf numFmtId="0" fontId="2" fillId="0" borderId="11" xfId="117" applyFont="1" applyFill="1" applyBorder="1" applyAlignment="1">
      <alignment horizontal="left" vertical="center" wrapText="1"/>
    </xf>
    <xf numFmtId="0" fontId="2" fillId="0" borderId="4" xfId="117" applyFont="1" applyFill="1" applyBorder="1" applyAlignment="1">
      <alignment horizontal="left" vertical="center" wrapText="1"/>
    </xf>
    <xf numFmtId="0" fontId="2" fillId="0" borderId="12" xfId="117" applyFont="1" applyFill="1" applyBorder="1" applyAlignment="1">
      <alignment horizontal="left" vertical="center" wrapText="1"/>
    </xf>
    <xf numFmtId="0" fontId="93" fillId="0" borderId="11" xfId="117" applyFont="1" applyFill="1" applyBorder="1" applyAlignment="1">
      <alignment horizontal="center" vertical="center"/>
    </xf>
    <xf numFmtId="0" fontId="93" fillId="0" borderId="4" xfId="117" applyFont="1" applyFill="1" applyBorder="1" applyAlignment="1">
      <alignment horizontal="center" vertical="center"/>
    </xf>
    <xf numFmtId="0" fontId="93" fillId="0" borderId="12" xfId="117" applyFont="1" applyFill="1" applyBorder="1" applyAlignment="1">
      <alignment horizontal="center" vertical="center"/>
    </xf>
    <xf numFmtId="0" fontId="27" fillId="0" borderId="24" xfId="117" applyFont="1" applyFill="1" applyBorder="1" applyAlignment="1">
      <alignment horizontal="center" vertical="center"/>
    </xf>
    <xf numFmtId="0" fontId="27" fillId="0" borderId="23" xfId="117" applyFont="1" applyFill="1" applyBorder="1" applyAlignment="1">
      <alignment horizontal="center" vertical="center"/>
    </xf>
    <xf numFmtId="0" fontId="27" fillId="0" borderId="34" xfId="117" applyFont="1" applyFill="1" applyBorder="1" applyAlignment="1">
      <alignment horizontal="center" vertical="center"/>
    </xf>
    <xf numFmtId="0" fontId="28" fillId="0" borderId="21" xfId="117" applyFont="1" applyFill="1" applyBorder="1" applyAlignment="1">
      <alignment horizontal="center" vertical="center"/>
    </xf>
    <xf numFmtId="0" fontId="28" fillId="0" borderId="22" xfId="117" applyFont="1" applyFill="1" applyBorder="1" applyAlignment="1">
      <alignment horizontal="center" vertical="center"/>
    </xf>
    <xf numFmtId="0" fontId="28" fillId="0" borderId="33" xfId="117" applyFont="1" applyFill="1" applyBorder="1" applyAlignment="1">
      <alignment horizontal="center" vertical="center"/>
    </xf>
    <xf numFmtId="0" fontId="28" fillId="0" borderId="38" xfId="117" applyFont="1" applyFill="1" applyBorder="1" applyAlignment="1">
      <alignment horizontal="center" vertical="center"/>
    </xf>
    <xf numFmtId="0" fontId="28" fillId="0" borderId="39" xfId="117" applyFont="1" applyFill="1" applyBorder="1" applyAlignment="1">
      <alignment horizontal="center" vertical="center"/>
    </xf>
    <xf numFmtId="0" fontId="28" fillId="0" borderId="35" xfId="117" applyFont="1" applyFill="1" applyBorder="1" applyAlignment="1">
      <alignment horizontal="center" vertical="center"/>
    </xf>
    <xf numFmtId="0" fontId="27" fillId="0" borderId="38" xfId="117" applyFont="1" applyFill="1" applyBorder="1" applyAlignment="1">
      <alignment horizontal="center" vertical="center"/>
    </xf>
    <xf numFmtId="0" fontId="27" fillId="0" borderId="39" xfId="117" applyFont="1" applyFill="1" applyBorder="1" applyAlignment="1">
      <alignment horizontal="center" vertical="center"/>
    </xf>
    <xf numFmtId="0" fontId="27" fillId="0" borderId="35" xfId="117" applyFont="1" applyFill="1" applyBorder="1" applyAlignment="1">
      <alignment horizontal="center" vertical="center"/>
    </xf>
    <xf numFmtId="0" fontId="27" fillId="0" borderId="24" xfId="117" applyFont="1" applyFill="1" applyBorder="1" applyAlignment="1">
      <alignment horizontal="center" vertical="center" wrapText="1"/>
    </xf>
    <xf numFmtId="0" fontId="27" fillId="0" borderId="23" xfId="117" applyFont="1" applyFill="1" applyBorder="1" applyAlignment="1">
      <alignment horizontal="center" vertical="center" wrapText="1"/>
    </xf>
    <xf numFmtId="0" fontId="27" fillId="0" borderId="34" xfId="117" applyFont="1" applyFill="1" applyBorder="1" applyAlignment="1">
      <alignment horizontal="center" vertical="center" wrapText="1"/>
    </xf>
    <xf numFmtId="0" fontId="27" fillId="0" borderId="21" xfId="117" applyFont="1" applyFill="1" applyBorder="1" applyAlignment="1">
      <alignment horizontal="distributed" vertical="center" indent="2"/>
    </xf>
    <xf numFmtId="0" fontId="27" fillId="0" borderId="22" xfId="117" applyFont="1" applyFill="1" applyBorder="1" applyAlignment="1">
      <alignment horizontal="distributed" vertical="center" indent="2"/>
    </xf>
    <xf numFmtId="0" fontId="27" fillId="0" borderId="33" xfId="117" applyFont="1" applyFill="1" applyBorder="1" applyAlignment="1">
      <alignment horizontal="distributed" vertical="center" indent="2"/>
    </xf>
    <xf numFmtId="0" fontId="27" fillId="0" borderId="38" xfId="117" applyFont="1" applyFill="1" applyBorder="1" applyAlignment="1">
      <alignment horizontal="distributed" vertical="center" indent="2"/>
    </xf>
    <xf numFmtId="0" fontId="27" fillId="0" borderId="39" xfId="117" applyFont="1" applyFill="1" applyBorder="1" applyAlignment="1">
      <alignment horizontal="distributed" vertical="center" indent="2"/>
    </xf>
    <xf numFmtId="0" fontId="27" fillId="0" borderId="35" xfId="117" applyFont="1" applyFill="1" applyBorder="1" applyAlignment="1">
      <alignment horizontal="distributed" vertical="center" indent="2"/>
    </xf>
    <xf numFmtId="180" fontId="30" fillId="0" borderId="24" xfId="117" applyNumberFormat="1" applyFont="1" applyFill="1" applyBorder="1" applyAlignment="1">
      <alignment horizontal="left" vertical="center"/>
    </xf>
    <xf numFmtId="180" fontId="30" fillId="0" borderId="23" xfId="117" applyNumberFormat="1" applyFont="1" applyFill="1" applyBorder="1" applyAlignment="1">
      <alignment horizontal="left" vertical="center"/>
    </xf>
    <xf numFmtId="180" fontId="30" fillId="0" borderId="34" xfId="117" applyNumberFormat="1" applyFont="1" applyFill="1" applyBorder="1" applyAlignment="1">
      <alignment horizontal="left" vertical="center"/>
    </xf>
    <xf numFmtId="180" fontId="30" fillId="0" borderId="38" xfId="117" applyNumberFormat="1" applyFont="1" applyFill="1" applyBorder="1" applyAlignment="1">
      <alignment horizontal="left" vertical="center"/>
    </xf>
    <xf numFmtId="180" fontId="30" fillId="0" borderId="39" xfId="117" applyNumberFormat="1" applyFont="1" applyFill="1" applyBorder="1" applyAlignment="1">
      <alignment horizontal="left" vertical="center"/>
    </xf>
    <xf numFmtId="180" fontId="30" fillId="0" borderId="35" xfId="117" applyNumberFormat="1" applyFont="1" applyFill="1" applyBorder="1" applyAlignment="1">
      <alignment horizontal="left" vertical="center"/>
    </xf>
    <xf numFmtId="0" fontId="30" fillId="0" borderId="21" xfId="0" applyFont="1" applyFill="1" applyBorder="1" applyAlignment="1">
      <alignment horizontal="left" vertical="center"/>
    </xf>
    <xf numFmtId="0" fontId="30" fillId="0" borderId="22" xfId="0" applyFont="1" applyFill="1" applyBorder="1" applyAlignment="1">
      <alignment horizontal="left" vertical="center"/>
    </xf>
    <xf numFmtId="0" fontId="30" fillId="0" borderId="33" xfId="0" applyFont="1" applyFill="1" applyBorder="1" applyAlignment="1">
      <alignment horizontal="left" vertical="center"/>
    </xf>
    <xf numFmtId="0" fontId="30" fillId="0" borderId="24" xfId="0" applyFont="1" applyFill="1" applyBorder="1" applyAlignment="1">
      <alignment horizontal="left" vertical="center"/>
    </xf>
    <xf numFmtId="0" fontId="30" fillId="0" borderId="23" xfId="0" applyFont="1" applyFill="1" applyBorder="1" applyAlignment="1">
      <alignment horizontal="left" vertical="center"/>
    </xf>
    <xf numFmtId="0" fontId="30" fillId="0" borderId="34" xfId="0" applyFont="1" applyFill="1" applyBorder="1" applyAlignment="1">
      <alignment horizontal="left" vertical="center"/>
    </xf>
    <xf numFmtId="0" fontId="30" fillId="0" borderId="38" xfId="0" applyFont="1" applyFill="1" applyBorder="1" applyAlignment="1">
      <alignment horizontal="left" vertical="center"/>
    </xf>
    <xf numFmtId="0" fontId="30" fillId="0" borderId="39" xfId="0" applyFont="1" applyFill="1" applyBorder="1" applyAlignment="1">
      <alignment horizontal="left" vertical="center"/>
    </xf>
    <xf numFmtId="0" fontId="30" fillId="0" borderId="35" xfId="0" applyFont="1" applyFill="1" applyBorder="1" applyAlignment="1">
      <alignment horizontal="left" vertical="center"/>
    </xf>
    <xf numFmtId="180" fontId="30" fillId="0" borderId="21" xfId="117" applyNumberFormat="1" applyFont="1" applyFill="1" applyBorder="1" applyAlignment="1">
      <alignment horizontal="left" vertical="center"/>
    </xf>
    <xf numFmtId="180" fontId="30" fillId="0" borderId="22" xfId="117" applyNumberFormat="1" applyFont="1" applyFill="1" applyBorder="1" applyAlignment="1">
      <alignment horizontal="left" vertical="center"/>
    </xf>
    <xf numFmtId="180" fontId="30" fillId="0" borderId="33" xfId="117" applyNumberFormat="1" applyFont="1" applyFill="1" applyBorder="1" applyAlignment="1">
      <alignment horizontal="left" vertical="center"/>
    </xf>
    <xf numFmtId="0" fontId="42" fillId="0" borderId="0" xfId="118" applyFont="1" applyBorder="1" applyAlignment="1">
      <alignment horizontal="distributed" vertical="center" indent="17"/>
    </xf>
    <xf numFmtId="0" fontId="28" fillId="0" borderId="30" xfId="117" applyFont="1" applyFill="1" applyBorder="1" applyAlignment="1">
      <alignment horizontal="center" vertical="center"/>
    </xf>
    <xf numFmtId="0" fontId="28" fillId="0" borderId="29" xfId="117" applyFont="1" applyFill="1" applyBorder="1" applyAlignment="1">
      <alignment horizontal="center" vertical="center"/>
    </xf>
    <xf numFmtId="0" fontId="28" fillId="0" borderId="18" xfId="117" applyFont="1" applyFill="1" applyBorder="1" applyAlignment="1">
      <alignment horizontal="center" vertical="center"/>
    </xf>
    <xf numFmtId="0" fontId="28" fillId="0" borderId="8" xfId="117" applyFont="1" applyFill="1" applyBorder="1" applyAlignment="1">
      <alignment horizontal="center" vertical="center"/>
    </xf>
    <xf numFmtId="0" fontId="28" fillId="0" borderId="41" xfId="117" applyFont="1" applyFill="1" applyBorder="1" applyAlignment="1">
      <alignment horizontal="center" vertical="center"/>
    </xf>
    <xf numFmtId="0" fontId="28" fillId="0" borderId="43" xfId="117" applyFont="1" applyFill="1" applyBorder="1" applyAlignment="1">
      <alignment horizontal="center" vertical="center"/>
    </xf>
    <xf numFmtId="180" fontId="28" fillId="0" borderId="21" xfId="117" applyNumberFormat="1" applyFont="1" applyFill="1" applyBorder="1" applyAlignment="1">
      <alignment horizontal="distributed" vertical="center" indent="2"/>
    </xf>
    <xf numFmtId="180" fontId="28" fillId="0" borderId="22" xfId="117" applyNumberFormat="1" applyFont="1" applyFill="1" applyBorder="1" applyAlignment="1">
      <alignment horizontal="distributed" vertical="center" indent="2"/>
    </xf>
    <xf numFmtId="180" fontId="28" fillId="0" borderId="33" xfId="117" applyNumberFormat="1" applyFont="1" applyFill="1" applyBorder="1" applyAlignment="1">
      <alignment horizontal="distributed" vertical="center" indent="2"/>
    </xf>
    <xf numFmtId="0" fontId="28" fillId="0" borderId="10" xfId="117" applyFont="1" applyFill="1" applyBorder="1" applyAlignment="1">
      <alignment horizontal="distributed" vertical="center" indent="1"/>
    </xf>
    <xf numFmtId="0" fontId="28" fillId="0" borderId="37" xfId="117" applyFont="1" applyFill="1" applyBorder="1" applyAlignment="1">
      <alignment horizontal="distributed" vertical="center" indent="1"/>
    </xf>
    <xf numFmtId="202" fontId="27" fillId="0" borderId="21" xfId="117" applyNumberFormat="1" applyFont="1" applyFill="1" applyBorder="1" applyAlignment="1">
      <alignment horizontal="center" vertical="center"/>
    </xf>
    <xf numFmtId="202" fontId="27" fillId="0" borderId="22" xfId="117" applyNumberFormat="1" applyFont="1" applyFill="1" applyBorder="1" applyAlignment="1">
      <alignment horizontal="center" vertical="center"/>
    </xf>
    <xf numFmtId="0" fontId="27" fillId="0" borderId="22" xfId="117" applyFont="1" applyFill="1" applyBorder="1" applyAlignment="1">
      <alignment horizontal="distributed" vertical="center" indent="1"/>
    </xf>
    <xf numFmtId="0" fontId="27" fillId="0" borderId="33" xfId="117" applyFont="1" applyFill="1" applyBorder="1" applyAlignment="1">
      <alignment horizontal="distributed" vertical="center" indent="1"/>
    </xf>
    <xf numFmtId="202" fontId="27" fillId="0" borderId="24" xfId="117" applyNumberFormat="1" applyFont="1" applyFill="1" applyBorder="1" applyAlignment="1">
      <alignment horizontal="center" vertical="center"/>
    </xf>
    <xf numFmtId="202" fontId="27" fillId="0" borderId="23" xfId="117" applyNumberFormat="1" applyFont="1" applyFill="1" applyBorder="1" applyAlignment="1">
      <alignment horizontal="center" vertical="center"/>
    </xf>
    <xf numFmtId="3" fontId="27" fillId="0" borderId="23" xfId="117" applyNumberFormat="1" applyFont="1" applyFill="1" applyBorder="1" applyAlignment="1">
      <alignment horizontal="distributed" vertical="center" indent="1"/>
    </xf>
    <xf numFmtId="3" fontId="27" fillId="0" borderId="34" xfId="117" applyNumberFormat="1" applyFont="1" applyFill="1" applyBorder="1" applyAlignment="1">
      <alignment horizontal="distributed" vertical="center" indent="1"/>
    </xf>
    <xf numFmtId="202" fontId="27" fillId="0" borderId="38" xfId="117" applyNumberFormat="1" applyFont="1" applyFill="1" applyBorder="1" applyAlignment="1">
      <alignment horizontal="center" vertical="center"/>
    </xf>
    <xf numFmtId="202" fontId="27" fillId="0" borderId="39" xfId="117" applyNumberFormat="1" applyFont="1" applyFill="1" applyBorder="1" applyAlignment="1">
      <alignment horizontal="center" vertical="center"/>
    </xf>
    <xf numFmtId="0" fontId="27" fillId="0" borderId="39" xfId="117" applyFont="1" applyFill="1" applyBorder="1" applyAlignment="1">
      <alignment horizontal="distributed" vertical="center" indent="1"/>
    </xf>
    <xf numFmtId="0" fontId="27" fillId="0" borderId="35" xfId="117" applyFont="1" applyFill="1" applyBorder="1" applyAlignment="1">
      <alignment horizontal="distributed" vertical="center" indent="1"/>
    </xf>
    <xf numFmtId="0" fontId="27" fillId="0" borderId="23" xfId="117" applyFont="1" applyFill="1" applyBorder="1" applyAlignment="1">
      <alignment horizontal="distributed" vertical="center" indent="1"/>
    </xf>
    <xf numFmtId="0" fontId="27" fillId="0" borderId="34" xfId="117" applyFont="1" applyFill="1" applyBorder="1" applyAlignment="1">
      <alignment horizontal="distributed" vertical="center" indent="1"/>
    </xf>
    <xf numFmtId="0" fontId="34" fillId="0" borderId="23" xfId="118" applyFont="1" applyFill="1" applyBorder="1" applyAlignment="1">
      <alignment horizontal="left" vertical="center"/>
    </xf>
    <xf numFmtId="0" fontId="41" fillId="0" borderId="0" xfId="118" applyFont="1" applyBorder="1" applyAlignment="1">
      <alignment horizontal="center" vertical="center"/>
    </xf>
    <xf numFmtId="0" fontId="33" fillId="14" borderId="97" xfId="118" applyFont="1" applyFill="1" applyBorder="1" applyAlignment="1">
      <alignment horizontal="distributed" vertical="center" indent="3"/>
    </xf>
    <xf numFmtId="0" fontId="33" fillId="14" borderId="98" xfId="118" applyFont="1" applyFill="1" applyBorder="1" applyAlignment="1">
      <alignment horizontal="distributed" vertical="center" indent="3"/>
    </xf>
    <xf numFmtId="0" fontId="33" fillId="14" borderId="99" xfId="118" applyFont="1" applyFill="1" applyBorder="1" applyAlignment="1">
      <alignment horizontal="distributed" vertical="center" indent="3"/>
    </xf>
    <xf numFmtId="0" fontId="33" fillId="14" borderId="100" xfId="118" applyFont="1" applyFill="1" applyBorder="1" applyAlignment="1">
      <alignment horizontal="distributed" vertical="center" indent="3"/>
    </xf>
    <xf numFmtId="0" fontId="33" fillId="14" borderId="28" xfId="118" applyFont="1" applyFill="1" applyBorder="1" applyAlignment="1">
      <alignment horizontal="center" vertical="center"/>
    </xf>
    <xf numFmtId="0" fontId="33" fillId="14" borderId="27" xfId="118" applyFont="1" applyFill="1" applyBorder="1" applyAlignment="1">
      <alignment horizontal="center" vertical="center"/>
    </xf>
    <xf numFmtId="0" fontId="33" fillId="14" borderId="16" xfId="118" applyFont="1" applyFill="1" applyBorder="1" applyAlignment="1">
      <alignment horizontal="distributed" vertical="center" indent="3"/>
    </xf>
    <xf numFmtId="0" fontId="33" fillId="14" borderId="17" xfId="118" applyFont="1" applyFill="1" applyBorder="1" applyAlignment="1">
      <alignment horizontal="distributed" vertical="center" indent="3"/>
    </xf>
    <xf numFmtId="178" fontId="66" fillId="15" borderId="16" xfId="104" applyFont="1" applyFill="1" applyBorder="1" applyAlignment="1">
      <alignment horizontal="center" vertical="center"/>
    </xf>
    <xf numFmtId="178" fontId="66" fillId="15" borderId="17" xfId="104" applyFont="1" applyFill="1" applyBorder="1" applyAlignment="1">
      <alignment horizontal="center" vertical="center"/>
    </xf>
    <xf numFmtId="0" fontId="33" fillId="14" borderId="16" xfId="118" applyFont="1" applyFill="1" applyBorder="1" applyAlignment="1">
      <alignment horizontal="center" vertical="center"/>
    </xf>
    <xf numFmtId="0" fontId="33" fillId="14" borderId="17" xfId="118" applyFont="1" applyFill="1" applyBorder="1" applyAlignment="1">
      <alignment horizontal="center" vertical="center"/>
    </xf>
    <xf numFmtId="0" fontId="33" fillId="0" borderId="57" xfId="118" applyFont="1" applyFill="1" applyBorder="1" applyAlignment="1">
      <alignment horizontal="left" vertical="center"/>
    </xf>
    <xf numFmtId="41" fontId="36" fillId="15" borderId="97" xfId="104" applyNumberFormat="1" applyFont="1" applyFill="1" applyBorder="1" applyAlignment="1">
      <alignment horizontal="center" vertical="center"/>
    </xf>
    <xf numFmtId="41" fontId="36" fillId="15" borderId="99" xfId="104" applyNumberFormat="1" applyFont="1" applyFill="1" applyBorder="1" applyAlignment="1">
      <alignment horizontal="center" vertical="center"/>
    </xf>
    <xf numFmtId="0" fontId="42" fillId="0" borderId="0" xfId="118" applyFont="1" applyBorder="1" applyAlignment="1">
      <alignment horizontal="distributed" vertical="center" indent="14"/>
    </xf>
    <xf numFmtId="180" fontId="28" fillId="0" borderId="10" xfId="117" applyNumberFormat="1" applyFont="1" applyFill="1" applyBorder="1" applyAlignment="1">
      <alignment horizontal="distributed" vertical="center" indent="1"/>
    </xf>
    <xf numFmtId="0" fontId="43" fillId="0" borderId="28" xfId="117" applyFont="1" applyFill="1" applyBorder="1" applyAlignment="1">
      <alignment horizontal="center" vertical="center"/>
    </xf>
    <xf numFmtId="0" fontId="43" fillId="0" borderId="27" xfId="117" applyFont="1" applyFill="1" applyBorder="1" applyAlignment="1">
      <alignment horizontal="center" vertical="center"/>
    </xf>
    <xf numFmtId="0" fontId="28" fillId="0" borderId="97" xfId="117" applyFont="1" applyFill="1" applyBorder="1" applyAlignment="1">
      <alignment horizontal="center" vertical="center"/>
    </xf>
    <xf numFmtId="0" fontId="28" fillId="0" borderId="98" xfId="117" applyFont="1" applyFill="1" applyBorder="1" applyAlignment="1">
      <alignment horizontal="center" vertical="center"/>
    </xf>
    <xf numFmtId="0" fontId="28" fillId="0" borderId="99" xfId="117" applyFont="1" applyFill="1" applyBorder="1" applyAlignment="1">
      <alignment horizontal="center" vertical="center"/>
    </xf>
    <xf numFmtId="0" fontId="28" fillId="0" borderId="100" xfId="117" applyFont="1" applyFill="1" applyBorder="1" applyAlignment="1">
      <alignment horizontal="center" vertical="center"/>
    </xf>
    <xf numFmtId="0" fontId="28" fillId="0" borderId="16" xfId="117" applyFont="1" applyFill="1" applyBorder="1" applyAlignment="1">
      <alignment horizontal="center" vertical="center"/>
    </xf>
    <xf numFmtId="0" fontId="28" fillId="0" borderId="17" xfId="117" applyFont="1" applyFill="1" applyBorder="1" applyAlignment="1">
      <alignment horizontal="center" vertical="center"/>
    </xf>
    <xf numFmtId="178" fontId="27" fillId="0" borderId="69" xfId="104" applyFont="1" applyFill="1" applyBorder="1" applyAlignment="1">
      <alignment horizontal="center" vertical="center"/>
    </xf>
    <xf numFmtId="178" fontId="27" fillId="0" borderId="23" xfId="104" applyFont="1" applyFill="1" applyBorder="1" applyAlignment="1">
      <alignment horizontal="center" vertical="center"/>
    </xf>
    <xf numFmtId="178" fontId="27" fillId="0" borderId="34" xfId="104" applyFont="1" applyFill="1" applyBorder="1" applyAlignment="1">
      <alignment horizontal="center" vertical="center"/>
    </xf>
    <xf numFmtId="49" fontId="27" fillId="0" borderId="23" xfId="104" applyNumberFormat="1" applyFont="1" applyFill="1" applyBorder="1" applyAlignment="1">
      <alignment horizontal="distributed" vertical="center" indent="1"/>
    </xf>
    <xf numFmtId="49" fontId="27" fillId="0" borderId="34" xfId="104" applyNumberFormat="1" applyFont="1" applyFill="1" applyBorder="1" applyAlignment="1">
      <alignment horizontal="distributed" vertical="center" indent="1"/>
    </xf>
    <xf numFmtId="178" fontId="27" fillId="0" borderId="67" xfId="104" applyFont="1" applyFill="1" applyBorder="1" applyAlignment="1">
      <alignment horizontal="center" vertical="center"/>
    </xf>
    <xf numFmtId="178" fontId="27" fillId="0" borderId="66" xfId="104" applyFont="1" applyFill="1" applyBorder="1" applyAlignment="1">
      <alignment horizontal="center" vertical="center"/>
    </xf>
    <xf numFmtId="178" fontId="27" fillId="0" borderId="79" xfId="104" applyFont="1" applyFill="1" applyBorder="1" applyAlignment="1">
      <alignment horizontal="center" vertical="center"/>
    </xf>
    <xf numFmtId="178" fontId="27" fillId="0" borderId="93" xfId="104" applyFont="1" applyFill="1" applyBorder="1" applyAlignment="1">
      <alignment horizontal="center" vertical="center"/>
    </xf>
    <xf numFmtId="178" fontId="27" fillId="0" borderId="22" xfId="104" applyFont="1" applyFill="1" applyBorder="1" applyAlignment="1">
      <alignment horizontal="center" vertical="center"/>
    </xf>
    <xf numFmtId="178" fontId="27" fillId="0" borderId="94" xfId="104" applyFont="1" applyFill="1" applyBorder="1" applyAlignment="1">
      <alignment horizontal="center" vertical="center"/>
    </xf>
    <xf numFmtId="178" fontId="27" fillId="0" borderId="95" xfId="104" applyFont="1" applyFill="1" applyBorder="1" applyAlignment="1">
      <alignment horizontal="center" vertical="center"/>
    </xf>
    <xf numFmtId="49" fontId="27" fillId="0" borderId="72" xfId="104" applyNumberFormat="1" applyFont="1" applyFill="1" applyBorder="1" applyAlignment="1">
      <alignment horizontal="distributed" vertical="center" indent="1"/>
    </xf>
    <xf numFmtId="49" fontId="27" fillId="0" borderId="73" xfId="104" applyNumberFormat="1" applyFont="1" applyFill="1" applyBorder="1" applyAlignment="1">
      <alignment horizontal="distributed" vertical="center" indent="1"/>
    </xf>
    <xf numFmtId="49" fontId="27" fillId="0" borderId="39" xfId="104" applyNumberFormat="1" applyFont="1" applyFill="1" applyBorder="1" applyAlignment="1">
      <alignment horizontal="distributed" vertical="center" indent="1"/>
    </xf>
    <xf numFmtId="49" fontId="27" fillId="0" borderId="35" xfId="104" applyNumberFormat="1" applyFont="1" applyFill="1" applyBorder="1" applyAlignment="1">
      <alignment horizontal="distributed" vertical="center" indent="1"/>
    </xf>
    <xf numFmtId="178" fontId="27" fillId="0" borderId="78" xfId="104" applyFont="1" applyFill="1" applyBorder="1" applyAlignment="1">
      <alignment horizontal="center" vertical="center"/>
    </xf>
    <xf numFmtId="178" fontId="27" fillId="0" borderId="72" xfId="104" applyFont="1" applyFill="1" applyBorder="1" applyAlignment="1">
      <alignment horizontal="center" vertical="center"/>
    </xf>
    <xf numFmtId="49" fontId="0" fillId="0" borderId="34" xfId="0" applyNumberFormat="1" applyBorder="1" applyAlignment="1">
      <alignment horizontal="distributed" vertical="center" indent="1"/>
    </xf>
    <xf numFmtId="178" fontId="27" fillId="0" borderId="96" xfId="104" applyFont="1" applyFill="1" applyBorder="1" applyAlignment="1">
      <alignment horizontal="center" vertical="center"/>
    </xf>
    <xf numFmtId="178" fontId="27" fillId="0" borderId="39" xfId="104" applyFont="1" applyFill="1" applyBorder="1" applyAlignment="1">
      <alignment horizontal="center" vertical="center"/>
    </xf>
    <xf numFmtId="178" fontId="30" fillId="0" borderId="22" xfId="104" applyFont="1" applyFill="1" applyBorder="1" applyAlignment="1">
      <alignment horizontal="left" vertical="center"/>
    </xf>
    <xf numFmtId="178" fontId="30" fillId="0" borderId="33" xfId="104" applyFont="1" applyFill="1" applyBorder="1" applyAlignment="1">
      <alignment horizontal="left" vertical="center"/>
    </xf>
    <xf numFmtId="178" fontId="30" fillId="0" borderId="23" xfId="104" applyFont="1" applyFill="1" applyBorder="1" applyAlignment="1">
      <alignment horizontal="left" vertical="center"/>
    </xf>
    <xf numFmtId="178" fontId="30" fillId="0" borderId="34" xfId="104" applyFont="1" applyFill="1" applyBorder="1" applyAlignment="1">
      <alignment horizontal="left" vertical="center"/>
    </xf>
    <xf numFmtId="0" fontId="42" fillId="13" borderId="0" xfId="118" applyFont="1" applyFill="1" applyBorder="1" applyAlignment="1">
      <alignment horizontal="center" vertical="center"/>
    </xf>
    <xf numFmtId="0" fontId="28" fillId="0" borderId="75" xfId="117" applyFont="1" applyFill="1" applyBorder="1" applyAlignment="1">
      <alignment horizontal="center" vertical="center"/>
    </xf>
    <xf numFmtId="0" fontId="28" fillId="0" borderId="80" xfId="117" applyFont="1" applyFill="1" applyBorder="1" applyAlignment="1">
      <alignment horizontal="center" vertical="center"/>
    </xf>
    <xf numFmtId="0" fontId="28" fillId="0" borderId="76" xfId="117" applyFont="1" applyFill="1" applyBorder="1" applyAlignment="1">
      <alignment horizontal="center" vertical="center"/>
    </xf>
    <xf numFmtId="0" fontId="28" fillId="0" borderId="81" xfId="117" applyFont="1" applyFill="1" applyBorder="1" applyAlignment="1">
      <alignment horizontal="center" vertical="center"/>
    </xf>
    <xf numFmtId="180" fontId="28" fillId="0" borderId="74" xfId="117" applyNumberFormat="1" applyFont="1" applyFill="1" applyBorder="1" applyAlignment="1">
      <alignment horizontal="distributed" vertical="center" indent="2"/>
    </xf>
    <xf numFmtId="180" fontId="28" fillId="0" borderId="72" xfId="117" applyNumberFormat="1" applyFont="1" applyFill="1" applyBorder="1" applyAlignment="1">
      <alignment horizontal="distributed" vertical="center" indent="2"/>
    </xf>
    <xf numFmtId="180" fontId="28" fillId="0" borderId="73" xfId="117" applyNumberFormat="1" applyFont="1" applyFill="1" applyBorder="1" applyAlignment="1">
      <alignment horizontal="distributed" vertical="center" indent="2"/>
    </xf>
    <xf numFmtId="0" fontId="28" fillId="0" borderId="78" xfId="117" applyFont="1" applyFill="1" applyBorder="1" applyAlignment="1">
      <alignment horizontal="center" vertical="center"/>
    </xf>
    <xf numFmtId="0" fontId="28" fillId="0" borderId="72" xfId="117" applyFont="1" applyFill="1" applyBorder="1" applyAlignment="1">
      <alignment horizontal="center" vertical="center"/>
    </xf>
    <xf numFmtId="0" fontId="28" fillId="0" borderId="73" xfId="117" applyFont="1" applyFill="1" applyBorder="1" applyAlignment="1">
      <alignment horizontal="center" vertical="center"/>
    </xf>
    <xf numFmtId="0" fontId="28" fillId="0" borderId="67" xfId="117" applyFont="1" applyFill="1" applyBorder="1" applyAlignment="1">
      <alignment horizontal="center" vertical="center"/>
    </xf>
    <xf numFmtId="0" fontId="28" fillId="0" borderId="66" xfId="117" applyFont="1" applyFill="1" applyBorder="1" applyAlignment="1">
      <alignment horizontal="center" vertical="center"/>
    </xf>
    <xf numFmtId="0" fontId="28" fillId="0" borderId="79" xfId="117" applyFont="1" applyFill="1" applyBorder="1" applyAlignment="1">
      <alignment horizontal="center" vertical="center"/>
    </xf>
    <xf numFmtId="0" fontId="28" fillId="0" borderId="85" xfId="117" applyFont="1" applyFill="1" applyBorder="1" applyAlignment="1">
      <alignment horizontal="distributed" vertical="center" indent="1"/>
    </xf>
    <xf numFmtId="0" fontId="28" fillId="0" borderId="84" xfId="117" applyFont="1" applyFill="1" applyBorder="1" applyAlignment="1">
      <alignment horizontal="distributed" vertical="center" indent="1"/>
    </xf>
    <xf numFmtId="0" fontId="28" fillId="0" borderId="71" xfId="117" applyFont="1" applyFill="1" applyBorder="1" applyAlignment="1">
      <alignment horizontal="center" vertical="center"/>
    </xf>
    <xf numFmtId="0" fontId="28" fillId="0" borderId="63" xfId="117" applyFont="1" applyFill="1" applyBorder="1" applyAlignment="1">
      <alignment horizontal="center" vertical="center"/>
    </xf>
    <xf numFmtId="178" fontId="30" fillId="0" borderId="23" xfId="104" applyFont="1" applyFill="1" applyBorder="1" applyAlignment="1">
      <alignment horizontal="left" vertical="center" wrapText="1"/>
    </xf>
    <xf numFmtId="49" fontId="27" fillId="0" borderId="66" xfId="104" applyNumberFormat="1" applyFont="1" applyFill="1" applyBorder="1" applyAlignment="1">
      <alignment horizontal="distributed" vertical="center" indent="1"/>
    </xf>
    <xf numFmtId="49" fontId="0" fillId="0" borderId="79" xfId="0" applyNumberFormat="1" applyBorder="1" applyAlignment="1">
      <alignment horizontal="distributed" vertical="center" indent="1"/>
    </xf>
    <xf numFmtId="49" fontId="0" fillId="0" borderId="34" xfId="0" applyNumberFormat="1" applyBorder="1"/>
    <xf numFmtId="49" fontId="27" fillId="0" borderId="22" xfId="104" applyNumberFormat="1" applyFont="1" applyFill="1" applyBorder="1" applyAlignment="1">
      <alignment horizontal="distributed" vertical="center" indent="1"/>
    </xf>
    <xf numFmtId="49" fontId="0" fillId="0" borderId="33" xfId="0" applyNumberFormat="1" applyBorder="1" applyAlignment="1">
      <alignment horizontal="distributed" vertical="center" indent="1"/>
    </xf>
    <xf numFmtId="49" fontId="0" fillId="0" borderId="35" xfId="0" applyNumberFormat="1" applyBorder="1" applyAlignment="1">
      <alignment horizontal="distributed" vertical="center" indent="1"/>
    </xf>
    <xf numFmtId="178" fontId="30" fillId="0" borderId="39" xfId="104" applyFont="1" applyFill="1" applyBorder="1" applyAlignment="1">
      <alignment horizontal="left" vertical="center"/>
    </xf>
    <xf numFmtId="178" fontId="30" fillId="0" borderId="35" xfId="104" applyFont="1" applyFill="1" applyBorder="1" applyAlignment="1">
      <alignment horizontal="left" vertical="center"/>
    </xf>
    <xf numFmtId="178" fontId="30" fillId="0" borderId="66" xfId="104" applyFont="1" applyFill="1" applyBorder="1" applyAlignment="1">
      <alignment horizontal="left" vertical="center"/>
    </xf>
    <xf numFmtId="178" fontId="30" fillId="0" borderId="79" xfId="104" applyFont="1" applyFill="1" applyBorder="1" applyAlignment="1">
      <alignment horizontal="left" vertical="center"/>
    </xf>
    <xf numFmtId="178" fontId="27" fillId="0" borderId="72" xfId="104" applyFont="1" applyFill="1" applyBorder="1" applyAlignment="1">
      <alignment horizontal="left" vertical="center"/>
    </xf>
    <xf numFmtId="178" fontId="27" fillId="0" borderId="73" xfId="104" applyFont="1" applyFill="1" applyBorder="1" applyAlignment="1">
      <alignment horizontal="left" vertical="center"/>
    </xf>
  </cellXfs>
  <cellStyles count="138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2-4.상반기실적부문별요약" xfId="3" xr:uid="{00000000-0005-0000-0000-000002000000}"/>
    <cellStyle name="_2-4.상반기실적부문별요약(표지및목차포함)" xfId="4" xr:uid="{00000000-0005-0000-0000-000003000000}"/>
    <cellStyle name="_2-4.상반기실적부문별요약(표지및목차포함)_1" xfId="5" xr:uid="{00000000-0005-0000-0000-000004000000}"/>
    <cellStyle name="_2-4.상반기실적부문별요약_1" xfId="6" xr:uid="{00000000-0005-0000-0000-000005000000}"/>
    <cellStyle name="_'99상반기경영개선활동결과(게시용)" xfId="7" xr:uid="{00000000-0005-0000-0000-000006000000}"/>
    <cellStyle name="_경영개선활동상반기실적(990708)" xfId="8" xr:uid="{00000000-0005-0000-0000-000007000000}"/>
    <cellStyle name="_경영개선활동상반기실적(990708)_1" xfId="9" xr:uid="{00000000-0005-0000-0000-000008000000}"/>
    <cellStyle name="_경영개선활동상반기실적(990708)_2" xfId="10" xr:uid="{00000000-0005-0000-0000-000009000000}"/>
    <cellStyle name="_경영개선활성화방안(990802)" xfId="11" xr:uid="{00000000-0005-0000-0000-00000A000000}"/>
    <cellStyle name="_경영개선활성화방안(990802)_1" xfId="12" xr:uid="{00000000-0005-0000-0000-00000B000000}"/>
    <cellStyle name="_별첨(계획서및실적서양식)" xfId="13" xr:uid="{00000000-0005-0000-0000-00000C000000}"/>
    <cellStyle name="_별첨(계획서및실적서양식)_1" xfId="14" xr:uid="{00000000-0005-0000-0000-00000D000000}"/>
    <cellStyle name="_양식" xfId="15" xr:uid="{00000000-0005-0000-0000-00000E000000}"/>
    <cellStyle name="_양식_1" xfId="16" xr:uid="{00000000-0005-0000-0000-00000F000000}"/>
    <cellStyle name="_양식_2" xfId="17" xr:uid="{00000000-0005-0000-0000-000010000000}"/>
    <cellStyle name="_유첨3(서식)" xfId="18" xr:uid="{00000000-0005-0000-0000-000011000000}"/>
    <cellStyle name="_유첨3(서식)_1" xfId="19" xr:uid="{00000000-0005-0000-0000-000012000000}"/>
    <cellStyle name="_지정과제1분기실적(확정990408)" xfId="20" xr:uid="{00000000-0005-0000-0000-000013000000}"/>
    <cellStyle name="_지정과제1분기실적(확정990408)_1" xfId="21" xr:uid="{00000000-0005-0000-0000-000014000000}"/>
    <cellStyle name="_지정과제2차심의list" xfId="22" xr:uid="{00000000-0005-0000-0000-000015000000}"/>
    <cellStyle name="_지정과제2차심의list_1" xfId="23" xr:uid="{00000000-0005-0000-0000-000016000000}"/>
    <cellStyle name="_지정과제2차심의list_2" xfId="24" xr:uid="{00000000-0005-0000-0000-000017000000}"/>
    <cellStyle name="_지정과제2차심의결과" xfId="25" xr:uid="{00000000-0005-0000-0000-000018000000}"/>
    <cellStyle name="_지정과제2차심의결과(금액조정후최종)" xfId="26" xr:uid="{00000000-0005-0000-0000-000019000000}"/>
    <cellStyle name="_지정과제2차심의결과(금액조정후최종)_1" xfId="27" xr:uid="{00000000-0005-0000-0000-00001A000000}"/>
    <cellStyle name="_지정과제2차심의결과(금액조정후최종)_1_경영개선실적보고(전주공장)" xfId="28" xr:uid="{00000000-0005-0000-0000-00001B000000}"/>
    <cellStyle name="_지정과제2차심의결과(금액조정후최종)_1_별첨1_2" xfId="29" xr:uid="{00000000-0005-0000-0000-00001C000000}"/>
    <cellStyle name="_지정과제2차심의결과(금액조정후최종)_1_제안과제집계표(공장전체)" xfId="30" xr:uid="{00000000-0005-0000-0000-00001D000000}"/>
    <cellStyle name="_지정과제2차심의결과(금액조정후최종)_경영개선실적보고(전주공장)" xfId="31" xr:uid="{00000000-0005-0000-0000-00001E000000}"/>
    <cellStyle name="_지정과제2차심의결과(금액조정후최종)_별첨1_2" xfId="32" xr:uid="{00000000-0005-0000-0000-00001F000000}"/>
    <cellStyle name="_지정과제2차심의결과(금액조정후최종)_제안과제집계표(공장전체)" xfId="33" xr:uid="{00000000-0005-0000-0000-000020000000}"/>
    <cellStyle name="_지정과제2차심의결과_1" xfId="34" xr:uid="{00000000-0005-0000-0000-000021000000}"/>
    <cellStyle name="_집중관리(981231)" xfId="35" xr:uid="{00000000-0005-0000-0000-000022000000}"/>
    <cellStyle name="_집중관리(981231)_1" xfId="36" xr:uid="{00000000-0005-0000-0000-000023000000}"/>
    <cellStyle name="_집중관리(지정과제및 양식)" xfId="37" xr:uid="{00000000-0005-0000-0000-000024000000}"/>
    <cellStyle name="_집중관리(지정과제및 양식)_1" xfId="38" xr:uid="{00000000-0005-0000-0000-000025000000}"/>
    <cellStyle name="1" xfId="39" xr:uid="{00000000-0005-0000-0000-000026000000}"/>
    <cellStyle name="2" xfId="40" xr:uid="{00000000-0005-0000-0000-000027000000}"/>
    <cellStyle name="category" xfId="41" xr:uid="{00000000-0005-0000-0000-000028000000}"/>
    <cellStyle name="Comma" xfId="42" xr:uid="{00000000-0005-0000-0000-000029000000}"/>
    <cellStyle name="Comma [0]_ SG&amp;A Bridge " xfId="43" xr:uid="{00000000-0005-0000-0000-00002A000000}"/>
    <cellStyle name="comma zerodec" xfId="44" xr:uid="{00000000-0005-0000-0000-00002B000000}"/>
    <cellStyle name="Comma_ SG&amp;A Bridge " xfId="45" xr:uid="{00000000-0005-0000-0000-00002C000000}"/>
    <cellStyle name="Comma0" xfId="46" xr:uid="{00000000-0005-0000-0000-00002D000000}"/>
    <cellStyle name="Currency" xfId="47" xr:uid="{00000000-0005-0000-0000-00002E000000}"/>
    <cellStyle name="Currency [0]_ SG&amp;A Bridge " xfId="48" xr:uid="{00000000-0005-0000-0000-00002F000000}"/>
    <cellStyle name="Currency_ SG&amp;A Bridge " xfId="49" xr:uid="{00000000-0005-0000-0000-000030000000}"/>
    <cellStyle name="Currency0" xfId="50" xr:uid="{00000000-0005-0000-0000-000031000000}"/>
    <cellStyle name="Currency1" xfId="51" xr:uid="{00000000-0005-0000-0000-000032000000}"/>
    <cellStyle name="Date" xfId="52" xr:uid="{00000000-0005-0000-0000-000033000000}"/>
    <cellStyle name="Dezimal [0]_laroux" xfId="53" xr:uid="{00000000-0005-0000-0000-000034000000}"/>
    <cellStyle name="Dezimal_laroux" xfId="54" xr:uid="{00000000-0005-0000-0000-000035000000}"/>
    <cellStyle name="Dollar (zero dec)" xfId="55" xr:uid="{00000000-0005-0000-0000-000036000000}"/>
    <cellStyle name="F2" xfId="56" xr:uid="{00000000-0005-0000-0000-000037000000}"/>
    <cellStyle name="F3" xfId="57" xr:uid="{00000000-0005-0000-0000-000038000000}"/>
    <cellStyle name="F4" xfId="58" xr:uid="{00000000-0005-0000-0000-000039000000}"/>
    <cellStyle name="F5" xfId="59" xr:uid="{00000000-0005-0000-0000-00003A000000}"/>
    <cellStyle name="F6" xfId="60" xr:uid="{00000000-0005-0000-0000-00003B000000}"/>
    <cellStyle name="F7" xfId="61" xr:uid="{00000000-0005-0000-0000-00003C000000}"/>
    <cellStyle name="F8" xfId="62" xr:uid="{00000000-0005-0000-0000-00003D000000}"/>
    <cellStyle name="Fixed" xfId="63" xr:uid="{00000000-0005-0000-0000-00003E000000}"/>
    <cellStyle name="Grey" xfId="64" xr:uid="{00000000-0005-0000-0000-00003F000000}"/>
    <cellStyle name="H1" xfId="65" xr:uid="{00000000-0005-0000-0000-000040000000}"/>
    <cellStyle name="H2" xfId="66" xr:uid="{00000000-0005-0000-0000-000041000000}"/>
    <cellStyle name="HEADER" xfId="67" xr:uid="{00000000-0005-0000-0000-000042000000}"/>
    <cellStyle name="Header1" xfId="68" xr:uid="{00000000-0005-0000-0000-000043000000}"/>
    <cellStyle name="Header2" xfId="69" xr:uid="{00000000-0005-0000-0000-000044000000}"/>
    <cellStyle name="Heading 1" xfId="70" xr:uid="{00000000-0005-0000-0000-000045000000}"/>
    <cellStyle name="Heading 2" xfId="71" xr:uid="{00000000-0005-0000-0000-000046000000}"/>
    <cellStyle name="Heading1" xfId="72" xr:uid="{00000000-0005-0000-0000-000047000000}"/>
    <cellStyle name="Heading2" xfId="73" xr:uid="{00000000-0005-0000-0000-000048000000}"/>
    <cellStyle name="Input [yellow]" xfId="74" xr:uid="{00000000-0005-0000-0000-000049000000}"/>
    <cellStyle name="Milliers [0]_Arabian Spec" xfId="75" xr:uid="{00000000-0005-0000-0000-00004A000000}"/>
    <cellStyle name="Milliers_Arabian Spec" xfId="76" xr:uid="{00000000-0005-0000-0000-00004B000000}"/>
    <cellStyle name="Model" xfId="77" xr:uid="{00000000-0005-0000-0000-00004C000000}"/>
    <cellStyle name="Mon?aire [0]_Arabian Spec" xfId="78" xr:uid="{00000000-0005-0000-0000-00004D000000}"/>
    <cellStyle name="Mon?aire_Arabian Spec" xfId="79" xr:uid="{00000000-0005-0000-0000-00004E000000}"/>
    <cellStyle name="Normal - Style1" xfId="80" xr:uid="{00000000-0005-0000-0000-00004F000000}"/>
    <cellStyle name="Normal_ SG&amp;A Bridge " xfId="81" xr:uid="{00000000-0005-0000-0000-000050000000}"/>
    <cellStyle name="Percent" xfId="82" xr:uid="{00000000-0005-0000-0000-000051000000}"/>
    <cellStyle name="Percent [2]" xfId="83" xr:uid="{00000000-0005-0000-0000-000052000000}"/>
    <cellStyle name="Standard_laroux" xfId="84" xr:uid="{00000000-0005-0000-0000-000053000000}"/>
    <cellStyle name="subhead" xfId="85" xr:uid="{00000000-0005-0000-0000-000054000000}"/>
    <cellStyle name="Total" xfId="86" xr:uid="{00000000-0005-0000-0000-000055000000}"/>
    <cellStyle name="W?rung [0]_laroux" xfId="87" xr:uid="{00000000-0005-0000-0000-000056000000}"/>
    <cellStyle name="W?rung_laroux" xfId="88" xr:uid="{00000000-0005-0000-0000-000057000000}"/>
    <cellStyle name="고정소숫점" xfId="89" xr:uid="{00000000-0005-0000-0000-000058000000}"/>
    <cellStyle name="고정출력1" xfId="90" xr:uid="{00000000-0005-0000-0000-000059000000}"/>
    <cellStyle name="고정출력2" xfId="91" xr:uid="{00000000-0005-0000-0000-00005A000000}"/>
    <cellStyle name="날짜" xfId="92" xr:uid="{00000000-0005-0000-0000-00005B000000}"/>
    <cellStyle name="내역서" xfId="93" xr:uid="{00000000-0005-0000-0000-00005C000000}"/>
    <cellStyle name="달러" xfId="94" xr:uid="{00000000-0005-0000-0000-00005D000000}"/>
    <cellStyle name="똿뗦먛귟 [0.00]_PRODUCT DETAIL Q1" xfId="95" xr:uid="{00000000-0005-0000-0000-00005E000000}"/>
    <cellStyle name="똿뗦먛귟_PRODUCT DETAIL Q1" xfId="96" xr:uid="{00000000-0005-0000-0000-00005F000000}"/>
    <cellStyle name="믅됞 [0.00]_PRODUCT DETAIL Q1" xfId="97" xr:uid="{00000000-0005-0000-0000-000060000000}"/>
    <cellStyle name="믅됞_PRODUCT DETAIL Q1" xfId="98" xr:uid="{00000000-0005-0000-0000-000061000000}"/>
    <cellStyle name="백분율" xfId="99" builtinId="5"/>
    <cellStyle name="뷭?_BOOKSHIP" xfId="100" xr:uid="{00000000-0005-0000-0000-000063000000}"/>
    <cellStyle name="소숫점0" xfId="101" xr:uid="{00000000-0005-0000-0000-000064000000}"/>
    <cellStyle name="소숫점3" xfId="102" xr:uid="{00000000-0005-0000-0000-000065000000}"/>
    <cellStyle name="숫자(R)" xfId="103" xr:uid="{00000000-0005-0000-0000-000066000000}"/>
    <cellStyle name="쉼표 [0]" xfId="104" builtinId="6"/>
    <cellStyle name="쉼표 [0] 3" xfId="128" xr:uid="{2158065A-3DAA-41B9-8CCE-9B4601D19DDD}"/>
    <cellStyle name="쉼표 [0] 4 2" xfId="127" xr:uid="{F9C2DA8A-FBBB-4B18-891B-FDCE23A2145D}"/>
    <cellStyle name="쉼표 [0] 6" xfId="123" xr:uid="{226D92C5-0651-4006-86BE-343134F409FA}"/>
    <cellStyle name="스타일 1" xfId="105" xr:uid="{00000000-0005-0000-0000-000069000000}"/>
    <cellStyle name="스타일 2" xfId="106" xr:uid="{00000000-0005-0000-0000-00006A000000}"/>
    <cellStyle name="스타일 3" xfId="107" xr:uid="{00000000-0005-0000-0000-00006B000000}"/>
    <cellStyle name="스타일 4" xfId="108" xr:uid="{00000000-0005-0000-0000-00006C000000}"/>
    <cellStyle name="자리수" xfId="109" xr:uid="{00000000-0005-0000-0000-00006D000000}"/>
    <cellStyle name="자리수0" xfId="110" xr:uid="{00000000-0005-0000-0000-00006E000000}"/>
    <cellStyle name="제목" xfId="111" builtinId="15" customBuiltin="1"/>
    <cellStyle name="콤마 [0]_(부곡)" xfId="112" xr:uid="{00000000-0005-0000-0000-000070000000}"/>
    <cellStyle name="콤마_(부곡)" xfId="113" xr:uid="{00000000-0005-0000-0000-000071000000}"/>
    <cellStyle name="퍼센트" xfId="114" xr:uid="{00000000-0005-0000-0000-000072000000}"/>
    <cellStyle name="표준" xfId="0" builtinId="0"/>
    <cellStyle name="표준 10" xfId="126" xr:uid="{64CBDD1E-E409-41F1-B983-809590FC4D73}"/>
    <cellStyle name="표준 2" xfId="134" xr:uid="{1C9258A3-11C0-4806-9A3A-8C9BB7826116}"/>
    <cellStyle name="표준 2 7" xfId="130" xr:uid="{AB3D3A17-C453-47E6-8A2A-038993B64335}"/>
    <cellStyle name="표준 23" xfId="136" xr:uid="{EF525516-6CEB-4EC0-8985-FB2C860F08BE}"/>
    <cellStyle name="표준 26" xfId="115" xr:uid="{00000000-0005-0000-0000-000074000000}"/>
    <cellStyle name="표준 3" xfId="137" xr:uid="{517366EE-B26C-4BC3-BF7D-A0FF10D0A82C}"/>
    <cellStyle name="표준 5" xfId="133" xr:uid="{F1378276-7797-4239-9BCA-5D2579596284}"/>
    <cellStyle name="표준 6" xfId="129" xr:uid="{331539CE-2918-433C-A194-4F152A30F802}"/>
    <cellStyle name="표준 7" xfId="135" xr:uid="{E6EFF9C9-A9A3-41F9-AA94-422BF46931B3}"/>
    <cellStyle name="표준 7 2" xfId="125" xr:uid="{8ADAF6E8-F25B-4F52-B809-0A596F78B255}"/>
    <cellStyle name="표준_1.태백산맥(전시시설)" xfId="124" xr:uid="{6F61024E-D2A0-4608-96AA-67C1D4BFF1F1}"/>
    <cellStyle name="표준_2007발주설계" xfId="132" xr:uid="{A805A785-2B13-4B40-952E-29B0D526E491}"/>
    <cellStyle name="標準_Akia(F）-8" xfId="116" xr:uid="{00000000-0005-0000-0000-000075000000}"/>
    <cellStyle name="표준_내역" xfId="117" xr:uid="{00000000-0005-0000-0000-000077000000}"/>
    <cellStyle name="표준_산출내역서" xfId="118" xr:uid="{00000000-0005-0000-0000-000078000000}"/>
    <cellStyle name="표준_설계표지(08.7)" xfId="131" xr:uid="{847992BA-5994-41BE-BC34-5D7F49F75303}"/>
    <cellStyle name="하이퍼링크" xfId="119" builtinId="8"/>
    <cellStyle name="합산" xfId="120" xr:uid="{00000000-0005-0000-0000-00007D000000}"/>
    <cellStyle name="화폐기호" xfId="121" xr:uid="{00000000-0005-0000-0000-00007E000000}"/>
    <cellStyle name="화폐기호0" xfId="122" xr:uid="{00000000-0005-0000-0000-00007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20" Type="http://schemas.openxmlformats.org/officeDocument/2006/relationships/externalLink" Target="externalLinks/externalLink7.xml"/><Relationship Id="rId41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&#50857;&#50669;&#50756;&#47308;\&#54788;&#46041;&#53552;&#45328;\&#53552;&#45328;\32&#45236;&#50669;&#49436;\&#54217;&#53469;&#49884;\&#49884;&#48169;\PT-0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C_EB1\EB_1\1-1WORK\2&#49688;&#50896;&#48124;&#51088;&#50669;&#49324;2\&#51068;&#48152;&#53664;&#47785;&#44148;&#52629;\&#52509;&#44292;&#50896;&#44032;&#44228;&#49328;&#49436;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2004\2&#50900;\ATM(&#52397;&#54840;,LG&#50644;&#49884;&#49828;)\&#50672;&#4420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2001&#45380;\&#49884;&#47549;&#46020;&#49436;&#44288;&#44053;&#45817;\TOTAL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Program%20Files\AutoCAD%20R14\&#49892;&#49884;\&#49569;&#46972;&#52488;&#46321;&#54617;&#44368;\&#45236;&#50669;&#49436;\&#49569;&#46972;&#52488;&#51473;&#54617;&#44368;(final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0689;&#51068;\&#49341;&#44368;&#52380;\&#44032;&#54217;&#49888;&#54036;\&#49688;&#47049;&#49328;&#52636;\&#48176;&#49688;&#44277;\&#48512;&#45824;&#44277;EXCEL\&#49688;&#47049;-&#47589;\&#54840;&#45224;\&#48512;&#45824;&#44277;&#51088;&#47308;\excel\&#54788;&#51109;&#48143;&#54872;&#4422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backup1\2001&#45380;\&#49888;&#50900;&#52397;&#49548;&#45380;&#47928;&#54868;&#49468;&#53552;\&#45236;&#50669;&#4943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6&#54840;&#44592;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Program%20Files\AutoCAD%20R14\&#49892;&#49884;\&#49569;&#46972;&#52488;&#46321;&#54617;&#44368;\&#45236;&#50669;&#49436;\&#49569;&#46972;&#52488;&#51473;&#54617;&#44368;(final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2\Kong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&#51652;&#54665;&#54532;&#47196;&#51229;&#53944;\&#45208;&#51452;&#52629;&#49328;\&#45236;&#50669;(&#46020;&#44553;)\C-96090\&#49444;&#44228;&#50696;&#49328;&#49436;\XLS\ALL-XLS\ULSAN\PRIC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ATA\Kong\&#12616;\&#51312;&#49464;&#48149;&#47932;&#44288;\&#44228;&#50557;&#45236;&#50669;\&#44277;&#5097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&#49436;&#48260;\C\&#51089;&#50629;&#48169;\&#50684;&#52285;2&#48727;&#47932;\&#51089;&#50629;\ABB\SEBANG\INCHON\ELEC\DAT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\es\&#54616;&#46020;&#44553;\&#50900;&#46300;&#44148;&#49444;\&#45236;&#5066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1008;&#51221;\d\My%20Documents\&#44148;&#52629;&#51020;&#54693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\data3\My%20Documents\data%201\EXCEL\&#51312;&#44221;&#45236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&#51652;&#54665;&#54532;&#47196;&#51229;&#53944;\&#45208;&#51452;&#52629;&#49328;\&#45236;&#50669;(&#46020;&#44553;)\LEEYONG\PUSAN154\&#44305;&#50577;&#51204;&#4459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4788;&#50864;\&#50896;&#44032;&#44228;&#49328;\&#50896;&#44032;&#44228;&#49328;\2002&#45380;&#50896;&#44032;\Book4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\eden%20backup\&#54620;&#44397;&#50528;&#45768;\&#51089;&#50629;\&#49436;&#47928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1\&#50976;&#51068;1_C\LEEYONG\PUSAN154\&#44305;&#50577;&#51204;&#44592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&#49436;&#48260;\C\&#51089;&#50629;&#48169;\&#50684;&#52285;2&#48727;&#47932;\&#51089;&#50629;\EXCEL\YESTER\&#44540;&#44144;&#494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04;&#51201;&#49436;&#48260;\C\WINDOWS\Temporary%20Internet%20Files\Content.IE5\WFUDU92F\&#49888;&#53468;&#48177;\&#54788;&#51109;&#49444;&#47749;&#49436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backup1\2001&#45380;\&#52397;&#51452;&#44284;&#54617;&#45824;&#54617;\&#49436;&#47448;\&#52397;&#51452;&#44284;&#54617;&#45824;&#54617;&#45236;&#50669;&#49436;(&#53440;&#44204;&#51201;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\es\&#51077;&#52272;&#45236;&#50669;\&#51077;&#52272;&#54364;&#51648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&#51312;&#44221;&#45236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3\&#47924;&#44417;&#47924;&#51652;\ESC_DATA\Escalation\DATA\B_&#44592;&#44228;&#44221;&#48708;\98_&#44592;&#44228;&#44221;&#48708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45236;&#50669;&#49436;sample\K-SET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data3\&#54812;&#49569;&#54617;&#44368;&#48169;&#49569;\&#54812;&#49569;&#54617;&#44368;%20&#44221;&#51228;&#50896;%20&#51228;&#526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C_EB1\EB_1\PJW\FORM\APT\SUM-PL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&#50857;&#50669;&#50756;&#47308;\&#54788;&#46041;&#53552;&#45328;\&#53552;&#45328;\32&#45236;&#50669;&#49436;\LEEYONG\PUSAN154\&#44305;&#50577;&#51204;&#4459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wj\c\1997\&#51077;&#52272;\04\&#54644;&#50868;\Hw-CV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4\data3\DWP\98&#54644;&#44400;\&#44049;&#5164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EC_EB1\EB_1\1KON\YANGSIK\GAEYOXL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계측기설치)"/>
      <sheetName val="laroux"/>
      <sheetName val="표지"/>
      <sheetName val="총괄표 "/>
      <sheetName val="총괄표 (2)"/>
      <sheetName val="컴퓨터"/>
      <sheetName val="GRAPHIC"/>
      <sheetName val="RCU-1"/>
      <sheetName val="RCU-2"/>
      <sheetName val="RCU-3"/>
      <sheetName val="RCU-4"/>
      <sheetName val="RCU-5"/>
      <sheetName val="RCU-6"/>
      <sheetName val="TMS-001"/>
      <sheetName val="계측계기"/>
      <sheetName val="계측계기 (2)"/>
      <sheetName val="PLC증설"/>
      <sheetName val="일위대가(PANEL제조) "/>
      <sheetName val="12V956"/>
      <sheetName val="전신환매도율"/>
      <sheetName val="우수맨홀토공단위수량"/>
      <sheetName val="토사(P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1"/>
      <sheetName val="갑지2"/>
      <sheetName val="원가갑지"/>
      <sheetName val="집계표"/>
      <sheetName val="기타경비"/>
      <sheetName val="일반관리비"/>
      <sheetName val="GAEYO"/>
      <sheetName val="Sheet6"/>
      <sheetName val="공사수행방안"/>
      <sheetName val="원효펌프교체020812"/>
      <sheetName val="Sheet4"/>
      <sheetName val="갑지(추정)"/>
      <sheetName val="Sheet3"/>
      <sheetName val="음료실행"/>
      <sheetName val="Sheet5"/>
      <sheetName val="내역1"/>
      <sheetName val="개요"/>
      <sheetName val="Request"/>
      <sheetName val="VXXXXXXX"/>
      <sheetName val="#REF"/>
      <sheetName val="tggwan(mac)"/>
      <sheetName val="포장복구집계"/>
      <sheetName val="건설성적"/>
      <sheetName val="XZLC004_PART2"/>
      <sheetName val="DATA"/>
      <sheetName val="환산"/>
      <sheetName val="납부서"/>
      <sheetName val="gvl"/>
      <sheetName val="자재단가비교표"/>
      <sheetName val="단중표"/>
      <sheetName val="이름"/>
      <sheetName val="AV시스템"/>
      <sheetName val="입찰안"/>
      <sheetName val="원가계산서(남측)"/>
      <sheetName val="지계"/>
      <sheetName val="BCK3672"/>
      <sheetName val="시화점실행"/>
      <sheetName val="Ext. Stone-P"/>
      <sheetName val="HRSG SMALL07220"/>
      <sheetName val="INPUT"/>
      <sheetName val="공사진행"/>
      <sheetName val="카니발(자105노60)"/>
      <sheetName val="인사자료총집계"/>
      <sheetName val="한강운반비"/>
      <sheetName val="설직재-1"/>
      <sheetName val="SP-B1"/>
      <sheetName val="장비부하"/>
      <sheetName val="전차선로 물량표"/>
      <sheetName val="ABUT수량-A1"/>
      <sheetName val="전차선로_물량표"/>
      <sheetName val="Ext__Stone-P"/>
      <sheetName val="HRSG_SMALL07220"/>
      <sheetName val="설계내역서"/>
      <sheetName val="노임이"/>
      <sheetName val="CAT_5"/>
      <sheetName val="차액보증"/>
      <sheetName val="guard(mac)"/>
      <sheetName val="A-4"/>
      <sheetName val="총괄원가계산서1"/>
      <sheetName val="반중력식옹벽"/>
      <sheetName val="공사개요"/>
      <sheetName val="기존단가 (2)"/>
      <sheetName val="공량산출근거서"/>
      <sheetName val="FURNITURE-01"/>
      <sheetName val="현장관리비"/>
      <sheetName val="실행내역"/>
      <sheetName val="예비품"/>
      <sheetName val="BSD (2)"/>
      <sheetName val="천안IP공장자100노100물량110할증"/>
      <sheetName val="연부97-1"/>
      <sheetName val="중기조종사 단위단가"/>
      <sheetName val="노무비단가"/>
      <sheetName val="시멘트"/>
      <sheetName val="Regenerator  Concrete Structure"/>
      <sheetName val="작성기준"/>
      <sheetName val="인테리어세부내역"/>
      <sheetName val="케이블및전선관규격표"/>
      <sheetName val="직노"/>
      <sheetName val="6호기"/>
      <sheetName val="집수정"/>
      <sheetName val="플랜트 설치"/>
      <sheetName val="일반공사"/>
      <sheetName val="골조시행"/>
      <sheetName val="APT"/>
      <sheetName val="내역서"/>
      <sheetName val="N賃率-職"/>
      <sheetName val="수주실적0709"/>
      <sheetName val="단가 및 재료비"/>
      <sheetName val="기준 및 분석"/>
      <sheetName val="45,46"/>
      <sheetName val="부대토목"/>
      <sheetName val="Curves"/>
      <sheetName val="Tables"/>
      <sheetName val="잡철물"/>
      <sheetName val="SUMMARY"/>
      <sheetName val="PAINT"/>
      <sheetName val="8.PILE  (돌출)"/>
      <sheetName val="갑지"/>
      <sheetName val="수입"/>
      <sheetName val="CATV"/>
      <sheetName val="내역"/>
      <sheetName val="공문"/>
      <sheetName val="NYS"/>
      <sheetName val="PROJECT BRIEF(EX.NEW)"/>
      <sheetName val="IMPEADENCE MAP 취수장"/>
      <sheetName val="사업성분석"/>
      <sheetName val="금액집계"/>
      <sheetName val="MixBed"/>
      <sheetName val="CondPol"/>
      <sheetName val="지사인원사무실"/>
      <sheetName val="chitimc"/>
      <sheetName val="원가계산서"/>
      <sheetName val="토목주소"/>
      <sheetName val="프랜트면허"/>
      <sheetName val="목표세부명세"/>
      <sheetName val="EACT10"/>
      <sheetName val="광혁기성"/>
      <sheetName val="ASP"/>
      <sheetName val="hvac(제어동)"/>
      <sheetName val="BQ"/>
      <sheetName val="BOQ건축"/>
      <sheetName val="HRSG_SMALL072201"/>
      <sheetName val="Ext__Stone-P1"/>
      <sheetName val="BSD_(2)"/>
      <sheetName val="중기조종사_단위단가"/>
      <sheetName val="Regenerator__Concrete_Structure"/>
      <sheetName val="플랜트_설치"/>
      <sheetName val="단가_및_재료비"/>
      <sheetName val="기준_및_분석"/>
      <sheetName val="전차선로_물량표1"/>
      <sheetName val="8_PILE__(돌출)"/>
      <sheetName val="기존단가_(2)"/>
      <sheetName val="말뚝지지력산정"/>
      <sheetName val="Total"/>
      <sheetName val="품셈TABLE"/>
      <sheetName val="직재"/>
      <sheetName val=" 견적서"/>
      <sheetName val="Factor"/>
      <sheetName val="제수"/>
      <sheetName val="공기"/>
      <sheetName val="DHEQSUPT"/>
      <sheetName val="총예상원가"/>
      <sheetName val="단가결정"/>
      <sheetName val="내역아"/>
      <sheetName val="울타리"/>
      <sheetName val="시설물일위"/>
      <sheetName val="FB25JN"/>
      <sheetName val="물량표S"/>
      <sheetName val="물량표"/>
      <sheetName val="MINA BM"/>
      <sheetName val="h-013211-2"/>
      <sheetName val="기본DATA"/>
      <sheetName val="북방3터널"/>
      <sheetName val="INSTR"/>
      <sheetName val="미드수량"/>
      <sheetName val="유리"/>
      <sheetName val="목록"/>
      <sheetName val="MEMBER"/>
      <sheetName val="1.설계조건"/>
      <sheetName val="조명시설"/>
      <sheetName val="Sheet1"/>
      <sheetName val="입출재고현황 (2)"/>
      <sheetName val="점수계산1-2"/>
      <sheetName val="ITEM"/>
      <sheetName val="Customer Databas"/>
      <sheetName val="표준대차대조표(1)"/>
      <sheetName val="부속동"/>
      <sheetName val="월별수입"/>
      <sheetName val="견적서"/>
      <sheetName val="118.세금과공과"/>
      <sheetName val="Parts"/>
      <sheetName val="Menu A"/>
      <sheetName val="CAPVC"/>
      <sheetName val="7. 현장관리비 "/>
      <sheetName val="6. 안전관리비"/>
      <sheetName val="소방"/>
      <sheetName val="수량산출1"/>
      <sheetName val="일위대가"/>
      <sheetName val="자재단가표"/>
      <sheetName val="LS re sales"/>
      <sheetName val="2공구산출내역"/>
      <sheetName val="I一般比"/>
      <sheetName val="내역표지"/>
      <sheetName val="심의위원명단"/>
      <sheetName val="실행철강하도"/>
      <sheetName val="신표지1"/>
      <sheetName val="1.총괄현황"/>
      <sheetName val="C-18"/>
      <sheetName val="COA-17"/>
      <sheetName val="예산M11A"/>
      <sheetName val="Y-WORK"/>
      <sheetName val="별표 "/>
      <sheetName val="조명율표"/>
      <sheetName val="단가조사-2"/>
      <sheetName val="VE절감"/>
      <sheetName val="자재단가"/>
      <sheetName val="신우"/>
      <sheetName val="PROJECT_BRIEF(EX_NEW)"/>
      <sheetName val="금액"/>
      <sheetName val="SKETCH"/>
      <sheetName val="REINF."/>
      <sheetName val="LOADS"/>
      <sheetName val="CHECK1"/>
      <sheetName val="_REF"/>
      <sheetName val="하수실행"/>
      <sheetName val="약품설비"/>
      <sheetName val="산출근거"/>
      <sheetName val="소요자재"/>
      <sheetName val="노무산출서"/>
      <sheetName val="실행내역서 "/>
      <sheetName val="MAT"/>
      <sheetName val="자판실행"/>
      <sheetName val="ETC"/>
      <sheetName val="단면 (2)"/>
      <sheetName val="부하계산서"/>
      <sheetName val="Air-Con Charging(A)"/>
      <sheetName val="Air-Con Charging (2)"/>
      <sheetName val="자료"/>
      <sheetName val="잡비"/>
      <sheetName val="세부내역"/>
      <sheetName val="3.공통공사대비"/>
      <sheetName val="현장"/>
      <sheetName val="공사내역서"/>
      <sheetName val="c_balju"/>
      <sheetName val="단가표"/>
      <sheetName val="상수도토공집계표"/>
      <sheetName val="건축내역"/>
      <sheetName val="기별"/>
      <sheetName val="설계명세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과천MAIN"/>
      <sheetName val="대비"/>
      <sheetName val="내역서(총)"/>
      <sheetName val="TEL"/>
      <sheetName val="부대대비"/>
      <sheetName val="냉연집계"/>
      <sheetName val="Sheet3"/>
      <sheetName val="신우"/>
      <sheetName val="교각계산"/>
      <sheetName val="민속촌메뉴"/>
      <sheetName val="수량산출서"/>
      <sheetName val="N賃率-職"/>
      <sheetName val="노원열병합  건축공사기성내역서"/>
      <sheetName val="일위대가"/>
      <sheetName val="설계조건"/>
      <sheetName val="직노"/>
      <sheetName val="20관리비율"/>
      <sheetName val="plan&amp;section of foundation"/>
      <sheetName val="C-노임단가"/>
      <sheetName val="직재"/>
      <sheetName val="경산"/>
      <sheetName val="Sheet2"/>
      <sheetName val="입찰안"/>
      <sheetName val="DATE"/>
      <sheetName val="sheets"/>
      <sheetName val="예산M12A"/>
      <sheetName val="일위대가목차"/>
      <sheetName val="노임단가"/>
      <sheetName val="경비_원본"/>
      <sheetName val="code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J直材4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danga"/>
      <sheetName val="ilch"/>
      <sheetName val="Sheet14"/>
      <sheetName val="Sheet13"/>
      <sheetName val="유림골조"/>
      <sheetName val="업무"/>
      <sheetName val="공사현황"/>
      <sheetName val="소비자가"/>
      <sheetName val="6호기"/>
      <sheetName val="공사원가계산서"/>
      <sheetName val="감가상각"/>
      <sheetName val="재집"/>
      <sheetName val="FANDBS"/>
      <sheetName val="GRDATA"/>
      <sheetName val="SHAFTDBSE"/>
      <sheetName val="자재단가비교표"/>
      <sheetName val="견적서"/>
      <sheetName val="단가조사"/>
      <sheetName val="을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노임이"/>
      <sheetName val="TABLE"/>
      <sheetName val="유기공정"/>
      <sheetName val="96물가 CODE"/>
      <sheetName val="연부97-1"/>
      <sheetName val="갑지1"/>
      <sheetName val="단가산출2"/>
      <sheetName val="조명시설"/>
      <sheetName val="예산변경사항"/>
      <sheetName val="개요"/>
      <sheetName val="세부내역"/>
      <sheetName val="정공공사"/>
      <sheetName val="Sheet5"/>
      <sheetName val="갑지"/>
      <sheetName val="인건비"/>
      <sheetName val="DB단가"/>
      <sheetName val="도"/>
      <sheetName val="공사내역"/>
      <sheetName val="전기일위대가"/>
      <sheetName val="DATA"/>
      <sheetName val="내역"/>
      <sheetName val="BID"/>
      <sheetName val="갑지(추정)"/>
      <sheetName val="LEGEND"/>
      <sheetName val="조경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설직재-1"/>
      <sheetName val="주소록"/>
      <sheetName val="Sheet1"/>
      <sheetName val="건축내역"/>
      <sheetName val="을지"/>
      <sheetName val="DB"/>
      <sheetName val="본장"/>
      <sheetName val="도체종-상수표"/>
      <sheetName val="계산서(곡선부)"/>
      <sheetName val="-치수표(곡선부)"/>
      <sheetName val="원가계산서"/>
      <sheetName val="합천내역"/>
      <sheetName val="1.설계조건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OPT7"/>
      <sheetName val="신규 수주분(사용자 정의)"/>
      <sheetName val="화재 탐지 설비"/>
      <sheetName val="工완성공사율"/>
      <sheetName val="Y-WORK"/>
      <sheetName val="UserData"/>
      <sheetName val="환율"/>
      <sheetName val="EACT10"/>
      <sheetName val="일위단가"/>
      <sheetName val="Sheet9"/>
      <sheetName val="종배수관"/>
      <sheetName val="CP-E2 (품셈표)"/>
      <sheetName val="품목납기"/>
      <sheetName val="설비"/>
      <sheetName val="U-TYPE(1)"/>
      <sheetName val="조도계산(1)"/>
      <sheetName val="전차선로 물량표"/>
      <sheetName val="일위대가목록"/>
      <sheetName val="001"/>
      <sheetName val="와동25-3(변경)"/>
      <sheetName val="60명당사(총괄)"/>
      <sheetName val="CT_"/>
      <sheetName val="2F_회의실견적(5_14_일대)"/>
      <sheetName val="조도계산서_(도서)"/>
      <sheetName val="96물가_CODE"/>
      <sheetName val="CP-E2_(품셈표)"/>
      <sheetName val="70%"/>
      <sheetName val="전기단가조사서"/>
      <sheetName val="반중력식옹벽3.5"/>
      <sheetName val="중기사용료"/>
      <sheetName val="Macro1"/>
      <sheetName val="Macro2"/>
      <sheetName val="김재복부장님"/>
      <sheetName val="기초대가"/>
      <sheetName val="97"/>
      <sheetName val="WORK"/>
      <sheetName val="K1자재(3차등)"/>
      <sheetName val="자재단가"/>
      <sheetName val="덕전리"/>
      <sheetName val="선급금신청서"/>
      <sheetName val="실행비교"/>
      <sheetName val="1안"/>
      <sheetName val="음료실행"/>
      <sheetName val="APT내역"/>
      <sheetName val="부대시설"/>
      <sheetName val="기둥(원형)"/>
      <sheetName val="통신원가"/>
      <sheetName val="6PILE  (돌출)"/>
      <sheetName val="금액집계"/>
      <sheetName val="기성금내역서"/>
      <sheetName val="터파기및재료"/>
      <sheetName val="소상 &quot;1&quot;"/>
      <sheetName val="여과지동"/>
      <sheetName val="기초자료"/>
      <sheetName val="CONCRETE"/>
      <sheetName val="부하LOAD"/>
      <sheetName val="데이타"/>
      <sheetName val="11월 가격"/>
      <sheetName val="일위대가(1)"/>
      <sheetName val="연수동"/>
      <sheetName val="1000 DB구축 부표"/>
      <sheetName val="청천내"/>
      <sheetName val="차액보증"/>
      <sheetName val="10월가격"/>
      <sheetName val="원형1호맨홀토공수량"/>
      <sheetName val="정부노임단가"/>
      <sheetName val="철거산출근거"/>
      <sheetName val="기계경비산출기준"/>
      <sheetName val="단가산출(변경없음)"/>
      <sheetName val="원본(갑지)"/>
      <sheetName val="판매96"/>
      <sheetName val="제-노임"/>
      <sheetName val="제직재"/>
      <sheetName val="원가"/>
      <sheetName val="운반"/>
      <sheetName val="UR2-Calculation"/>
      <sheetName val="GAEYO"/>
      <sheetName val="타견적1"/>
      <sheetName val="타견적2"/>
      <sheetName val="타견적3"/>
      <sheetName val="밸브설치"/>
      <sheetName val="단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내역서1999.8최종"/>
      <sheetName val="단가표"/>
      <sheetName val="사통"/>
      <sheetName val="차수"/>
      <sheetName val="FPA"/>
      <sheetName val="Data Vol"/>
      <sheetName val="순수개발"/>
      <sheetName val="11.단가비교표_"/>
      <sheetName val="16.기계경비산출내역_"/>
      <sheetName val="공통가설"/>
      <sheetName val="전체"/>
      <sheetName val="Galaxy 소비자가격표"/>
      <sheetName val="백암비스타내역"/>
      <sheetName val="8.PILE  (돌출)"/>
      <sheetName val="임차품의(농조)"/>
      <sheetName val="copy"/>
      <sheetName val="Oper Amount"/>
      <sheetName val="실적단가"/>
      <sheetName val="일위대가_복합"/>
      <sheetName val="일위대가_서비스"/>
      <sheetName val="장비집계"/>
      <sheetName val="심사물량"/>
      <sheetName val="심사계산"/>
      <sheetName val="실행내역"/>
      <sheetName val="입출재고현황 (2)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기계내역"/>
      <sheetName val="조도계산서 _도서_"/>
      <sheetName val="기성"/>
      <sheetName val="CTEMCOST"/>
      <sheetName val="가로등기초"/>
      <sheetName val="견적대비 견적서"/>
      <sheetName val="BASIC (2)"/>
      <sheetName val="rate"/>
      <sheetName val="LOAD-46"/>
      <sheetName val="BOX"/>
      <sheetName val="담장산출"/>
      <sheetName val="7.1 자재단가표(케이블)"/>
      <sheetName val="원가 (2)"/>
      <sheetName val="대치판정"/>
      <sheetName val="화재_탐지_설비"/>
      <sheetName val="소상_&quot;1&quot;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전기"/>
      <sheetName val="날개벽수량표"/>
      <sheetName val="첨부파일"/>
      <sheetName val="일반수량총괄"/>
      <sheetName val="토공총괄"/>
      <sheetName val="골재수량"/>
      <sheetName val="레미콘집계"/>
      <sheetName val="주요자재"/>
      <sheetName val="타공종이기"/>
      <sheetName val="산출내역서집계표"/>
      <sheetName val="내역서 (2)"/>
      <sheetName val="총괄내역서"/>
      <sheetName val="(C)원내역"/>
      <sheetName val="원가계산"/>
      <sheetName val="사급자재"/>
      <sheetName val="이토변실(A3-LINE)"/>
      <sheetName val="98수문일위"/>
      <sheetName val="진주방향"/>
      <sheetName val="단가산출"/>
      <sheetName val="실정공사비단가표"/>
      <sheetName val="부하(성남)"/>
      <sheetName val="PROCESS"/>
      <sheetName val="일위대가(계측기설치)"/>
      <sheetName val="기계경비(시간당)"/>
      <sheetName val="램머"/>
      <sheetName val="교대(A1-A2)"/>
      <sheetName val="공사비집계"/>
      <sheetName val="건축"/>
      <sheetName val="제잡비"/>
      <sheetName val="B(함)일반수량"/>
      <sheetName val="플랜트 설치"/>
      <sheetName val="산출근거"/>
      <sheetName val="환경평가"/>
      <sheetName val="인구"/>
      <sheetName val="배수관공"/>
      <sheetName val="Sheet1 (2)"/>
      <sheetName val="품산출서"/>
      <sheetName val="1-1"/>
      <sheetName val="차도조도계산"/>
      <sheetName val="dt0301"/>
      <sheetName val="dtt0301"/>
      <sheetName val="목록"/>
      <sheetName val="내부부하"/>
      <sheetName val="VE절감"/>
      <sheetName val="물량표S"/>
      <sheetName val="금액내역서"/>
      <sheetName val="유통망계획"/>
      <sheetName val="제품"/>
      <sheetName val="견적계산"/>
      <sheetName val="ITEM"/>
      <sheetName val="type-F"/>
      <sheetName val="단가표 "/>
      <sheetName val="본체"/>
      <sheetName val="단위수량"/>
      <sheetName val="기준자료"/>
      <sheetName val=" HIT-&gt;HMC 견적(3900)"/>
      <sheetName val="말뚝지지력산정"/>
      <sheetName val="예산대비"/>
      <sheetName val="공문"/>
      <sheetName val="NEYOK"/>
      <sheetName val="외주가공"/>
      <sheetName val="7단가"/>
      <sheetName val="건축내역서"/>
      <sheetName val="호표"/>
      <sheetName val="횡 연장"/>
      <sheetName val="sub"/>
      <sheetName val="(A)내역서"/>
      <sheetName val="값"/>
      <sheetName val="48일위"/>
      <sheetName val="48수량"/>
      <sheetName val="22수량"/>
      <sheetName val="49일위"/>
      <sheetName val="22일위"/>
      <sheetName val="49수량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DATA1"/>
      <sheetName val="DLA"/>
      <sheetName val=" 견적서"/>
      <sheetName val="dtxl"/>
      <sheetName val="물가시세"/>
      <sheetName val="TRE TABLE"/>
      <sheetName val="단면가정"/>
      <sheetName val="토공계산서(부체도로)"/>
      <sheetName val="실행"/>
      <sheetName val="협조전"/>
      <sheetName val="CB"/>
      <sheetName val="표지판단위"/>
      <sheetName val="설계"/>
      <sheetName val="시행후면적"/>
      <sheetName val="수지예산"/>
      <sheetName val="단가대비"/>
      <sheetName val="소요자재"/>
      <sheetName val="ROOF(ALKALI)"/>
      <sheetName val="일위대가(4층원격)"/>
      <sheetName val="자료"/>
      <sheetName val="우각부보강"/>
      <sheetName val="건축집계표"/>
      <sheetName val="견내"/>
      <sheetName val="매립"/>
      <sheetName val="FACTOR"/>
      <sheetName val="Cost bd-&quot;A&quot;"/>
      <sheetName val="cost"/>
      <sheetName val="총괄"/>
      <sheetName val="공사비"/>
      <sheetName val="단가목록"/>
      <sheetName val="대창(장성)"/>
      <sheetName val="자재운반단가일람표"/>
      <sheetName val="설계내역(2001)"/>
      <sheetName val="토목"/>
      <sheetName val="건축원가계산서"/>
      <sheetName val="OPT"/>
      <sheetName val="SV"/>
      <sheetName val="DRUM"/>
      <sheetName val="품목"/>
      <sheetName val="AV시스템"/>
      <sheetName val="C1"/>
      <sheetName val="기성내역서표지"/>
      <sheetName val="공사비명세서"/>
      <sheetName val="지수"/>
      <sheetName val="일위대가표"/>
      <sheetName val="약품공급2"/>
      <sheetName val="변경갑지"/>
      <sheetName val="증감(갑지)"/>
      <sheetName val="손익차9월2"/>
      <sheetName val="단가"/>
      <sheetName val="99총공사내역서"/>
      <sheetName val="변압기 및 발전기 용량"/>
      <sheetName val="1공구(을)"/>
      <sheetName val="XL4Poppy"/>
      <sheetName val="List"/>
      <sheetName val="CHITIET VL-NC"/>
      <sheetName val="DON GIA"/>
      <sheetName val="MOTOR"/>
      <sheetName val="참고"/>
      <sheetName val="7.경제성결과"/>
      <sheetName val="FRP내역서"/>
      <sheetName val="노무비 근거"/>
      <sheetName val="부대내역"/>
      <sheetName val="실행내역서_"/>
      <sheetName val="3련 BOX"/>
      <sheetName val="7내역"/>
      <sheetName val="BUS제원1"/>
      <sheetName val="단가조사서"/>
      <sheetName val="목차"/>
      <sheetName val="자판실행"/>
      <sheetName val="간선계산"/>
      <sheetName val="소업1교"/>
      <sheetName val="간지"/>
      <sheetName val="도근좌표"/>
      <sheetName val="전선 및 전선관"/>
      <sheetName val="청주(철골발주의뢰서)"/>
      <sheetName val="정렬"/>
      <sheetName val="분전함신설"/>
      <sheetName val="접지1종"/>
      <sheetName val="자재테이블"/>
      <sheetName val="산출금액내역"/>
      <sheetName val="A-4"/>
      <sheetName val="배수내역 (2)"/>
      <sheetName val="DHEQSUPT"/>
      <sheetName val="원가입력"/>
      <sheetName val="목표세부명세"/>
      <sheetName val="교통대책내역"/>
      <sheetName val="TYPE-A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집계"/>
      <sheetName val="전체현황"/>
      <sheetName val="FAB별"/>
      <sheetName val="자재조사표(참고용)"/>
      <sheetName val="품셈집계표"/>
      <sheetName val="일반부표집계표"/>
      <sheetName val="설계예산서(2016년 보안등 신설공사 단가계약-).xls"/>
      <sheetName val="I.설계조건"/>
      <sheetName val="재1"/>
      <sheetName val="수량산출서 갑지"/>
      <sheetName val="안정검토"/>
      <sheetName val="기초단가"/>
      <sheetName val="수량집계"/>
      <sheetName val="수량산출서 (2)"/>
      <sheetName val="CAL"/>
      <sheetName val="공주-교대(A1)"/>
      <sheetName val="COVER-P"/>
      <sheetName val="3BL공동구 수량"/>
      <sheetName val="수안보-MBR1"/>
      <sheetName val="L형 옹벽"/>
      <sheetName val="기계경비"/>
      <sheetName val="작업일정"/>
      <sheetName val="INPUT"/>
      <sheetName val="Macro(차단기)"/>
      <sheetName val="BQ(실행)"/>
      <sheetName val="JUCK"/>
      <sheetName val="암거"/>
      <sheetName val="포장공"/>
      <sheetName val="배수공"/>
      <sheetName val="요약&amp;결과"/>
      <sheetName val="배관배선 단가조사"/>
      <sheetName val="일위대가집계"/>
      <sheetName val="4안전율"/>
      <sheetName val="사다리"/>
      <sheetName val="맨홀토공"/>
      <sheetName val="AA2000"/>
      <sheetName val="AA2100"/>
      <sheetName val="토류시설"/>
      <sheetName val="AA2200"/>
      <sheetName val="배수및물푸기시설집계"/>
      <sheetName val="가배수관"/>
      <sheetName val="가도수로"/>
      <sheetName val="절성경계도수로현황"/>
      <sheetName val="물푸기집계"/>
      <sheetName val="AA2300"/>
      <sheetName val="AA2400"/>
      <sheetName val="AA2500"/>
      <sheetName val="방호시설집계"/>
      <sheetName val="AA2600"/>
      <sheetName val="교통안전시설공집계"/>
      <sheetName val="교통처리가도수량집계"/>
      <sheetName val="국지도70호선-수량"/>
      <sheetName val="국지도70호선-현황"/>
      <sheetName val="남춘천IC접속부-수량"/>
      <sheetName val="남춘천IC접속부-현황"/>
      <sheetName val="군자4교하부-수량"/>
      <sheetName val="군자4교하부-현황"/>
      <sheetName val="AA2700"/>
      <sheetName val="낙하물방지공"/>
      <sheetName val="AA2800"/>
      <sheetName val="작업용가시설"/>
      <sheetName val="AA2900"/>
      <sheetName val="교량환기시설"/>
      <sheetName val="환기시설 (1)"/>
      <sheetName val="환기시설 (2)"/>
      <sheetName val="상-교대(A1-A2)"/>
      <sheetName val="연령현황"/>
      <sheetName val="__"/>
      <sheetName val="DIAPHRAGM"/>
      <sheetName val="상승노임"/>
      <sheetName val="단위중량"/>
      <sheetName val="Ekog10"/>
      <sheetName val="코드표"/>
      <sheetName val="주요측점"/>
      <sheetName val="15100"/>
      <sheetName val="시행예산"/>
      <sheetName val="현장지지물물량"/>
      <sheetName val="두앙"/>
      <sheetName val="재료비"/>
      <sheetName val="보온자재단가표"/>
      <sheetName val="단가대비표 표지"/>
      <sheetName val="2000시행"/>
      <sheetName val="배수통관(좌)"/>
      <sheetName val="변화치수"/>
      <sheetName val="11"/>
      <sheetName val="계약내력"/>
      <sheetName val="입상내역"/>
      <sheetName val="견적(갑지)"/>
      <sheetName val="9호관로"/>
      <sheetName val="실행간접비용"/>
      <sheetName val="안정계산"/>
      <sheetName val="단면검토"/>
      <sheetName val="시화점실행"/>
      <sheetName val="__MAIN"/>
      <sheetName val="회로내역(승인)"/>
      <sheetName val="안정검토(온1)"/>
      <sheetName val="관급"/>
      <sheetName val="투찰(하수)"/>
      <sheetName val="Site Expenses"/>
      <sheetName val="공종별내역서"/>
      <sheetName val="소운반"/>
      <sheetName val="샘플표지"/>
      <sheetName val="물가연동제"/>
      <sheetName val="1. 설계조건 2.단면가정 3. 하중계산"/>
      <sheetName val="DATA 입력란"/>
      <sheetName val="금융비용"/>
      <sheetName val="주안3차A-A"/>
      <sheetName val="CATV"/>
      <sheetName val="암거공"/>
      <sheetName val="자재"/>
      <sheetName val="콘_재료분리(1)"/>
      <sheetName val="H-pile(298x299)"/>
      <sheetName val="H-pile(250x250)"/>
      <sheetName val="일위_파일"/>
      <sheetName val="연결임시"/>
      <sheetName val="_산근2_"/>
      <sheetName val="_산근4_"/>
      <sheetName val="_산근5_"/>
      <sheetName val="BQ_Utl_Off"/>
      <sheetName val="BREAKDOWN(철거설치)"/>
      <sheetName val=" 냉각수펌프"/>
      <sheetName val="토사(PE)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/>
      <sheetData sheetId="562" refreshError="1"/>
      <sheetData sheetId="563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/>
      <sheetData sheetId="607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Sheet41"/>
      <sheetName val="Sheet42"/>
      <sheetName val="Sheet43"/>
      <sheetName val="Sheet44"/>
      <sheetName val="Sheet45"/>
      <sheetName val="Sheet46"/>
      <sheetName val="Sheet47"/>
      <sheetName val="Sheet48"/>
      <sheetName val="Sheet49"/>
      <sheetName val="Sheet50"/>
      <sheetName val="Sheet51"/>
      <sheetName val="Sheet52"/>
      <sheetName val="Sheet53"/>
      <sheetName val="Sheet54"/>
      <sheetName val="Sheet55"/>
      <sheetName val="Sheet56"/>
      <sheetName val="Sheet57"/>
      <sheetName val="Sheet58"/>
      <sheetName val="Sheet59"/>
      <sheetName val="Sheet60"/>
      <sheetName val="Sheet61"/>
      <sheetName val="Sheet62"/>
      <sheetName val="Sheet63"/>
      <sheetName val="Sheet64"/>
      <sheetName val="Sheet65"/>
      <sheetName val="She塅䕃⹌塅"/>
      <sheetName val="경율산정.XLS"/>
      <sheetName val="내역"/>
      <sheetName val="금액내역서"/>
      <sheetName val="archi(본사)"/>
      <sheetName val="직재"/>
      <sheetName val="#REF"/>
      <sheetName val="내역서"/>
      <sheetName val="OPT7"/>
      <sheetName val="부표총괄"/>
      <sheetName val=""/>
      <sheetName val="실행내역서"/>
      <sheetName val="견적대비 견적서"/>
      <sheetName val="N賃率-職"/>
      <sheetName val="Galaxy 소비자가격표"/>
      <sheetName val="일위대가(계측기설치)"/>
      <sheetName val="연결"/>
      <sheetName val="부하계산서"/>
      <sheetName val="수량산출"/>
      <sheetName val="일위대가"/>
      <sheetName val="20관리비율"/>
      <sheetName val="건축"/>
      <sheetName val="지주목시비량산출서"/>
      <sheetName val="골조시행"/>
      <sheetName val="노임이"/>
      <sheetName val="단가표 "/>
      <sheetName val="부하(성남)"/>
      <sheetName val="1ST"/>
      <sheetName val="계화배수"/>
      <sheetName val="ZURRIEQ"/>
      <sheetName val="일위대가목차"/>
      <sheetName val="횡배수관토공수량"/>
      <sheetName val="J直材4"/>
      <sheetName val="제직재"/>
      <sheetName val="설직재-1"/>
      <sheetName val="제-노임"/>
      <sheetName val="별첨 #1-1. 각기능별개발원가"/>
      <sheetName val="입력변수"/>
      <sheetName val="C-직노1"/>
      <sheetName val="D-경비1"/>
      <sheetName val="노임단가"/>
      <sheetName val="공사내역"/>
      <sheetName val="Oper Amount"/>
      <sheetName val="물량"/>
      <sheetName val="부하"/>
      <sheetName val="시행후면적"/>
      <sheetName val="대비"/>
      <sheetName val="수로단위수량"/>
      <sheetName val="Customer Databas"/>
      <sheetName val="CTEMCOST"/>
      <sheetName val="설계내역서"/>
      <sheetName val="수목데이타 "/>
      <sheetName val="종배수관면벽신"/>
      <sheetName val="표지 (2)"/>
      <sheetName val=" 남대문,중앙 AA지점 인테리어공사.xlsx"/>
      <sheetName val=" 홍릉,장안 AA지점 인테리어공사.xlsx"/>
      <sheetName val="I一般比"/>
      <sheetName val="업무"/>
      <sheetName val="COVER-P"/>
      <sheetName val="Y-WORK"/>
      <sheetName val="GAEYO"/>
      <sheetName val="소방"/>
      <sheetName val="설계명세서(선로)"/>
      <sheetName val="견적서"/>
      <sheetName val="갑지1"/>
      <sheetName val="현장관리비"/>
      <sheetName val="을"/>
      <sheetName val="공사설계서"/>
      <sheetName val="차액보증"/>
      <sheetName val="직접인건비"/>
      <sheetName val="6PILE  (돌출)"/>
      <sheetName val="토목주소"/>
      <sheetName val="진주방향"/>
      <sheetName val="마산방향"/>
      <sheetName val="마산방향철근집계"/>
      <sheetName val="날개벽수량표"/>
      <sheetName val="wall"/>
      <sheetName val="입찰안"/>
      <sheetName val="PAD TR보호대기초"/>
      <sheetName val="가로등기초"/>
      <sheetName val="HANDHOLE(2)"/>
      <sheetName val="산출2-기기동력"/>
      <sheetName val="BSD (2)"/>
      <sheetName val="갑지(추정)"/>
      <sheetName val="인사자료총집계"/>
      <sheetName val="1.설계조건"/>
      <sheetName val="간선계산"/>
      <sheetName val="DATA"/>
      <sheetName val="단가"/>
      <sheetName val="전기일위대가"/>
      <sheetName val="데이타"/>
      <sheetName val="ITEM"/>
      <sheetName val="Macro(차단기)"/>
      <sheetName val="터널조도"/>
      <sheetName val="도급예산내역서봉투"/>
      <sheetName val="공사원가계산서"/>
      <sheetName val="기계경비(시간당)"/>
      <sheetName val="설계산출기초"/>
      <sheetName val="설계산출표지"/>
      <sheetName val="도급예산내역서총괄표"/>
      <sheetName val="램머"/>
      <sheetName val="단가조사"/>
      <sheetName val="Baby일위대가"/>
      <sheetName val="노임"/>
      <sheetName val="분전함신설"/>
      <sheetName val="단가산출"/>
      <sheetName val="자재단가"/>
      <sheetName val="을부담운반비"/>
      <sheetName val="운반비산출"/>
      <sheetName val="접지1종"/>
      <sheetName val="조명율표"/>
      <sheetName val="유림골조"/>
      <sheetName val="VXXXXXXX"/>
      <sheetName val="ECSYSTEM"/>
      <sheetName val="ECSYSTEM_2"/>
      <sheetName val="ECSYSTEM_3"/>
      <sheetName val="원가"/>
      <sheetName val="집계"/>
      <sheetName val="소요량"/>
      <sheetName val="목록"/>
      <sheetName val="일위"/>
      <sheetName val="간노비"/>
      <sheetName val="경비"/>
      <sheetName val="산재"/>
      <sheetName val="산재비율"/>
      <sheetName val="고용"/>
      <sheetName val="배부"/>
      <sheetName val="완성1"/>
      <sheetName val="완성2"/>
      <sheetName val="일반"/>
      <sheetName val="일반비율"/>
      <sheetName val="이윤"/>
      <sheetName val="이윤비율"/>
      <sheetName val="출력제외----"/>
      <sheetName val="안전"/>
      <sheetName val="안전비율"/>
      <sheetName val="내역2"/>
      <sheetName val="목록2"/>
      <sheetName val="단가2"/>
      <sheetName val="일위2"/>
      <sheetName val="준설산출근거"/>
      <sheetName val="퇴직"/>
      <sheetName val="건강"/>
      <sheetName val="연금"/>
      <sheetName val="노인"/>
      <sheetName val="danga"/>
      <sheetName val="ilch"/>
      <sheetName val="일위대가표"/>
      <sheetName val="FAB별"/>
      <sheetName val="연돌일위집계"/>
      <sheetName val="96월별PL"/>
      <sheetName val="9GNG운반"/>
      <sheetName val="관로공사"/>
      <sheetName val="집계표"/>
      <sheetName val="자금신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과천MAIN"/>
      <sheetName val="부하계산서"/>
      <sheetName val="CT "/>
      <sheetName val="노임"/>
      <sheetName val="ABUT수량-A1"/>
      <sheetName val="발신정보"/>
      <sheetName val="기본일위"/>
      <sheetName val="단가비교표"/>
      <sheetName val="동원(3)"/>
      <sheetName val="예정(3)"/>
      <sheetName val="J直材4"/>
      <sheetName val="TOTAL"/>
      <sheetName val="2F 회의실견적(5_14 일대)"/>
      <sheetName val="NOMUBI"/>
      <sheetName val="sw1"/>
      <sheetName val="실행철강하도"/>
      <sheetName val="터널조도"/>
      <sheetName val="I一般比"/>
      <sheetName val="인건-측정"/>
      <sheetName val="조도계산서 (도서)"/>
      <sheetName val="동력부하(도산)"/>
      <sheetName val="명세서"/>
      <sheetName val="유기공정"/>
      <sheetName val="TABLE"/>
      <sheetName val="96물가 CODE"/>
      <sheetName val="Sheet1"/>
      <sheetName val="CP-E2 (품셈표)"/>
      <sheetName val="노임단가"/>
      <sheetName val="U-TYPE(1)"/>
      <sheetName val="설비"/>
      <sheetName val="종배수관"/>
      <sheetName val="감가상각"/>
      <sheetName val="연부97-1"/>
      <sheetName val="갑지1"/>
      <sheetName val="70%"/>
      <sheetName val="일위대가목록"/>
      <sheetName val="조도계산(1)"/>
      <sheetName val="품목납기"/>
      <sheetName val="전차선로 물량표"/>
      <sheetName val="와동25-3(변경)"/>
      <sheetName val="N賃率-職"/>
      <sheetName val="인건비"/>
      <sheetName val="001"/>
      <sheetName val="60명당사(총괄)"/>
      <sheetName val="반중력식옹벽3.5"/>
      <sheetName val="김재복부장님"/>
      <sheetName val="Sheet3"/>
      <sheetName val="기초대가"/>
      <sheetName val="직노"/>
      <sheetName val="20관리비율"/>
      <sheetName val="97"/>
      <sheetName val="WORK"/>
      <sheetName val="Macro1"/>
      <sheetName val="Macro2"/>
      <sheetName val="중기사용료"/>
      <sheetName val="TEL"/>
      <sheetName val="부대대비"/>
      <sheetName val="냉연집계"/>
      <sheetName val="신우"/>
      <sheetName val="대비"/>
      <sheetName val="내역서(총)"/>
      <sheetName val="교각계산"/>
      <sheetName val="plan&amp;section of foundation"/>
      <sheetName val="노원열병합  건축공사기성내역서"/>
      <sheetName val="민속촌메뉴"/>
      <sheetName val="수량산출서"/>
      <sheetName val="일위대가"/>
      <sheetName val="업무"/>
      <sheetName val="code"/>
      <sheetName val="공사현황"/>
      <sheetName val="설계조건"/>
      <sheetName val="직재"/>
      <sheetName val="경산"/>
      <sheetName val="Sheet2"/>
      <sheetName val="C-노임단가"/>
      <sheetName val="1.설계조건"/>
      <sheetName val="전기단가조사서"/>
      <sheetName val="자재단가"/>
      <sheetName val="K1자재(3차등)"/>
      <sheetName val="실행비교"/>
      <sheetName val="덕전리"/>
      <sheetName val="선급금신청서"/>
      <sheetName val="PANEL_중량산출"/>
      <sheetName val="CT_"/>
      <sheetName val="2F_회의실견적(5_14_일대)"/>
      <sheetName val="조도계산서_(도서)"/>
      <sheetName val="96물가_CODE"/>
      <sheetName val="CP-E2_(품셈표)"/>
      <sheetName val="ilch"/>
      <sheetName val="여과지동"/>
      <sheetName val="기초자료"/>
      <sheetName val="CONCRETE"/>
      <sheetName val="부하LOAD"/>
      <sheetName val="DATA"/>
      <sheetName val="데이타"/>
      <sheetName val="1000 DB구축 부표"/>
      <sheetName val="11월 가격"/>
      <sheetName val="일위대가(1)"/>
      <sheetName val="연수동"/>
      <sheetName val="청천내"/>
      <sheetName val="일위"/>
      <sheetName val="6PILE  (돌출)"/>
      <sheetName val="원형1호맨홀토공수량"/>
      <sheetName val="정부노임단가"/>
      <sheetName val="DATE"/>
      <sheetName val="sheets"/>
      <sheetName val="예산M12A"/>
      <sheetName val="일위대가목차"/>
      <sheetName val="경비_원본"/>
      <sheetName val="설직재-1"/>
      <sheetName val="FANDBS"/>
      <sheetName val="GRDATA"/>
      <sheetName val="SHAFTDBSE"/>
      <sheetName val="공사원가계산서"/>
      <sheetName val="소상 &quot;1&quot;"/>
      <sheetName val="견적서"/>
      <sheetName val="내역"/>
      <sheetName val="차액보증"/>
      <sheetName val="직공비"/>
      <sheetName val="제-노임"/>
      <sheetName val="제직재"/>
      <sheetName val="매입세율"/>
      <sheetName val="공사개요"/>
      <sheetName val="10월가격"/>
      <sheetName val="주소록"/>
      <sheetName val="노원열병합__건축공사기성내역서"/>
      <sheetName val="plan&amp;section_of_foundation"/>
      <sheetName val="단가조사"/>
      <sheetName val="건축내역"/>
      <sheetName val="기계경비산출기준"/>
      <sheetName val="부속동"/>
      <sheetName val="공사개요(좌)"/>
      <sheetName val="철거산출근거"/>
      <sheetName val="입찰안"/>
      <sheetName val="실행내역서 "/>
      <sheetName val="danga"/>
      <sheetName val="Sheet14"/>
      <sheetName val="Sheet13"/>
      <sheetName val="유림골조"/>
      <sheetName val="소비자가"/>
      <sheetName val="6호기"/>
      <sheetName val="재집"/>
      <sheetName val="자재단가비교표"/>
      <sheetName val="을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노임이"/>
      <sheetName val="단가산출2"/>
      <sheetName val="조명시설"/>
      <sheetName val="예산변경사항"/>
      <sheetName val="개요"/>
      <sheetName val="세부내역"/>
      <sheetName val="정공공사"/>
      <sheetName val="Sheet5"/>
      <sheetName val="갑지"/>
      <sheetName val="DB단가"/>
      <sheetName val="도"/>
      <sheetName val="공사내역"/>
      <sheetName val="전기일위대가"/>
      <sheetName val="BID"/>
      <sheetName val="갑지(추정)"/>
      <sheetName val="LEGEND"/>
      <sheetName val="조경"/>
      <sheetName val="최종갑지"/>
      <sheetName val="sum1 (2)"/>
      <sheetName val="견적정보"/>
      <sheetName val="1단계"/>
      <sheetName val="FB25JN"/>
      <sheetName val="년도별실"/>
      <sheetName val="을지"/>
      <sheetName val="DB"/>
      <sheetName val="본장"/>
      <sheetName val="도체종-상수표"/>
      <sheetName val="계산서(곡선부)"/>
      <sheetName val="-치수표(곡선부)"/>
      <sheetName val="원가계산서"/>
      <sheetName val="합천내역"/>
      <sheetName val="LOPCALC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장애코드"/>
      <sheetName val="현금예금"/>
      <sheetName val="OPT7"/>
      <sheetName val="일위단가"/>
      <sheetName val="Sheet9"/>
      <sheetName val="화재 탐지 설비"/>
      <sheetName val="工완성공사율"/>
      <sheetName val="Y-WORK"/>
      <sheetName val="UserData"/>
      <sheetName val="환율"/>
      <sheetName val="EACT10"/>
      <sheetName val="음료실행"/>
      <sheetName val="APT내역"/>
      <sheetName val="부대시설"/>
      <sheetName val="기둥(원형)"/>
      <sheetName val="1안"/>
      <sheetName val="신규 수주분(사용자 정의)"/>
      <sheetName val="원본(갑지)"/>
      <sheetName val="판매96"/>
      <sheetName val="단가산출(변경없음)"/>
      <sheetName val="Sheet7"/>
      <sheetName val="어음광고주"/>
      <sheetName val="통신원가"/>
      <sheetName val="금액집계"/>
      <sheetName val="기성금내역서"/>
      <sheetName val="터파기및재료"/>
      <sheetName val="GAEYO"/>
      <sheetName val="타견적1"/>
      <sheetName val="타견적2"/>
      <sheetName val="타견적3"/>
      <sheetName val="원가"/>
      <sheetName val="운반"/>
      <sheetName val="UR2-Calculation"/>
      <sheetName val="Oper Amount"/>
      <sheetName val="실적단가"/>
      <sheetName val="일위대가_복합"/>
      <sheetName val="일위대가_서비스"/>
      <sheetName val="11.단가비교표_"/>
      <sheetName val="16.기계경비산출내역_"/>
      <sheetName val="밸브설치"/>
      <sheetName val="장비집계"/>
      <sheetName val="8.PILE  (돌출)"/>
      <sheetName val="내역서1999.8최종"/>
      <sheetName val="단가표"/>
      <sheetName val="사통"/>
      <sheetName val="단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백암비스타내역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9GNG운반"/>
      <sheetName val="준검 내역서"/>
      <sheetName val="T13(P68~72,78)"/>
      <sheetName val="2"/>
      <sheetName val="여방토공 "/>
      <sheetName val="임차품의(농조)"/>
      <sheetName val="copy"/>
      <sheetName val="심사물량"/>
      <sheetName val="심사계산"/>
      <sheetName val="조도계산서 _도서_"/>
      <sheetName val="단가산출"/>
      <sheetName val="실정공사비단가표"/>
      <sheetName val="부하(성남)"/>
      <sheetName val="PROCESS"/>
      <sheetName val="원가 (2)"/>
      <sheetName val="입출재고현황 (2)"/>
      <sheetName val="견적대비 견적서"/>
      <sheetName val="CTEMCOST"/>
      <sheetName val="실행내역"/>
      <sheetName val="기계내역"/>
      <sheetName val="가로등기초"/>
      <sheetName val="BASIC (2)"/>
      <sheetName val="일위대가(계측기설치)"/>
      <sheetName val="기계경비(시간당)"/>
      <sheetName val="램머"/>
      <sheetName val="내역서 (2)"/>
      <sheetName val="총괄내역서"/>
      <sheetName val="교대(A1-A2)"/>
      <sheetName val="공사비집계"/>
      <sheetName val="건축"/>
      <sheetName val="제잡비"/>
      <sheetName val="B(함)일반수량"/>
      <sheetName val="플랜트 설치"/>
      <sheetName val="산출근거"/>
      <sheetName val="산출내역서집계표"/>
      <sheetName val="환경평가"/>
      <sheetName val="인구"/>
      <sheetName val="배수관공"/>
      <sheetName val="Sheet1 (2)"/>
      <sheetName val="기성"/>
      <sheetName val="rate"/>
      <sheetName val="LOAD-46"/>
      <sheetName val="BOX"/>
      <sheetName val="담장산출"/>
      <sheetName val="7.1 자재단가표(케이블)"/>
      <sheetName val="대치판정"/>
      <sheetName val="화재_탐지_설비"/>
      <sheetName val="소상_&quot;1&quot;"/>
      <sheetName val="토공정보"/>
      <sheetName val="예산M5A"/>
      <sheetName val="예산M2"/>
      <sheetName val="표지"/>
      <sheetName val="남양시작동자105노65기1.3화1.2"/>
      <sheetName val="지급자재"/>
      <sheetName val="계약내역서(을지)"/>
      <sheetName val="장비분석"/>
      <sheetName val="공조기"/>
      <sheetName val="STORAGE"/>
      <sheetName val="토목주소"/>
      <sheetName val="프랜트면허"/>
      <sheetName val="별표 "/>
      <sheetName val="조명율표"/>
      <sheetName val="단가조사-2"/>
      <sheetName val="전기"/>
      <sheetName val="날개벽수량표"/>
      <sheetName val="첨부파일"/>
      <sheetName val="일반수량총괄"/>
      <sheetName val="토공총괄"/>
      <sheetName val="골재수량"/>
      <sheetName val="레미콘집계"/>
      <sheetName val="주요자재"/>
      <sheetName val="타공종이기"/>
      <sheetName val="(C)원내역"/>
      <sheetName val="원가계산"/>
      <sheetName val="사급자재"/>
      <sheetName val="이토변실(A3-LINE)"/>
      <sheetName val="98수문일위"/>
      <sheetName val="진주방향"/>
      <sheetName val="일위대가(4층원격)"/>
      <sheetName val="유통망계획"/>
      <sheetName val="기준자료"/>
      <sheetName val="제품"/>
      <sheetName val="견적계산"/>
      <sheetName val="표지판단위"/>
      <sheetName val="설계"/>
      <sheetName val="시행후면적"/>
      <sheetName val="수지예산"/>
      <sheetName val="단가대비"/>
      <sheetName val="소요자재"/>
      <sheetName val=" HIT-&gt;HMC 견적(3900)"/>
      <sheetName val="내부부하"/>
      <sheetName val="단면가정"/>
      <sheetName val="토공계산서(부체도로)"/>
      <sheetName val="dt0301"/>
      <sheetName val="dtt0301"/>
      <sheetName val="VE절감"/>
      <sheetName val="물량표S"/>
      <sheetName val="금액내역서"/>
      <sheetName val="물가시세"/>
      <sheetName val="ITEM"/>
      <sheetName val="type-F"/>
      <sheetName val="실행"/>
      <sheetName val="협조전"/>
      <sheetName val="말뚝지지력산정"/>
      <sheetName val="예산대비"/>
      <sheetName val="공문"/>
      <sheetName val="NEYOK"/>
      <sheetName val="TRE TABLE"/>
      <sheetName val="CB"/>
      <sheetName val="본체"/>
      <sheetName val="단위수량"/>
      <sheetName val="호표"/>
      <sheetName val="횡 연장"/>
      <sheetName val="sub"/>
      <sheetName val="(A)내역서"/>
      <sheetName val="값"/>
      <sheetName val="48일위"/>
      <sheetName val="48수량"/>
      <sheetName val="22수량"/>
      <sheetName val="49일위"/>
      <sheetName val="22일위"/>
      <sheetName val="49수량"/>
      <sheetName val="자재집계"/>
      <sheetName val="골재랑"/>
      <sheetName val="기초총괄"/>
      <sheetName val="구체총괄"/>
      <sheetName val="구체+기초총괄"/>
      <sheetName val="교대집계"/>
      <sheetName val="교대철근(구체)"/>
      <sheetName val="교대철근(기초)"/>
      <sheetName val="교대철근(구체+기초)"/>
      <sheetName val="교각집계"/>
      <sheetName val="교각철근(구체)"/>
      <sheetName val="교각철근 (기초)"/>
      <sheetName val="교각철근 (구체+기초)"/>
      <sheetName val="현장타설말뚝"/>
      <sheetName val="강재집계표"/>
      <sheetName val="원동교강재집계표"/>
      <sheetName val="설계명세서(선로)"/>
      <sheetName val="전기,계장"/>
      <sheetName val="품셈"/>
      <sheetName val="구조물공집계"/>
      <sheetName val="암거집계 "/>
      <sheetName val="암거구체수량"/>
      <sheetName val="암거구체"/>
      <sheetName val="날개벽집계표"/>
      <sheetName val="날개벽단위"/>
      <sheetName val="차수벽집계표"/>
      <sheetName val="차수벽"/>
      <sheetName val="건축내역서"/>
      <sheetName val="ROOF(ALKALI)"/>
      <sheetName val="XL4Poppy"/>
      <sheetName val="List"/>
      <sheetName val="CHITIET VL-NC"/>
      <sheetName val="DON GIA"/>
      <sheetName val="99총공사내역서"/>
      <sheetName val="변압기 및 발전기 용량"/>
      <sheetName val="목록"/>
      <sheetName val="1공구(을)"/>
      <sheetName val="dtxl"/>
      <sheetName val="품산출서"/>
      <sheetName val="1-1"/>
      <sheetName val="차도조도계산"/>
      <sheetName val="외주가공"/>
      <sheetName val="7단가"/>
      <sheetName val="자료"/>
      <sheetName val="우각부보강"/>
      <sheetName val="건축집계표"/>
      <sheetName val="단가표 "/>
      <sheetName val="견내"/>
      <sheetName val="매립"/>
      <sheetName val="FACTOR"/>
      <sheetName val="Cost bd-&quot;A&quot;"/>
      <sheetName val="cost"/>
      <sheetName val="총괄"/>
      <sheetName val="공사비"/>
      <sheetName val="OPT"/>
      <sheetName val="SV"/>
      <sheetName val="단가목록"/>
      <sheetName val="대창(장성)"/>
      <sheetName val="자재운반단가일람표"/>
      <sheetName val="설계내역(2001)"/>
      <sheetName val="토목"/>
      <sheetName val="건축원가계산서"/>
      <sheetName val="DRUM"/>
      <sheetName val="시화점실행"/>
      <sheetName val="DLA"/>
      <sheetName val=" 견적서"/>
      <sheetName val="MOTOR"/>
      <sheetName val="참고"/>
      <sheetName val="부대내역"/>
      <sheetName val="7.경제성결과"/>
      <sheetName val="FRP내역서"/>
      <sheetName val="안정검토(온1)"/>
      <sheetName val="__MAIN"/>
      <sheetName val="회로내역(승인)"/>
      <sheetName val="L형 옹벽"/>
      <sheetName val="관급"/>
      <sheetName val="투찰(하수)"/>
      <sheetName val="노무비 근거"/>
      <sheetName val="입상내역"/>
      <sheetName val="단가"/>
      <sheetName val="품목"/>
      <sheetName val="AV시스템"/>
      <sheetName val="C1"/>
      <sheetName val="기성내역서표지"/>
      <sheetName val="공사비명세서"/>
      <sheetName val="지수"/>
      <sheetName val="일위대가표"/>
      <sheetName val="약품공급2"/>
      <sheetName val="변경갑지"/>
      <sheetName val="증감(갑지)"/>
      <sheetName val="손익차9월2"/>
      <sheetName val="실행내역서_"/>
      <sheetName val="3련 BOX"/>
      <sheetName val="해상PCB"/>
      <sheetName val="수안보-MBR1"/>
      <sheetName val="기력고압전동기"/>
      <sheetName val="일보"/>
      <sheetName val="현장지지물물량"/>
      <sheetName val="Site Expenses"/>
      <sheetName val="물량산출근거"/>
      <sheetName val="COVER"/>
      <sheetName val="Ekog10"/>
      <sheetName val="코드표"/>
      <sheetName val="1을"/>
      <sheetName val="PIPE"/>
      <sheetName val="FLANGE"/>
      <sheetName val="VALVE"/>
      <sheetName val="OH공량old"/>
      <sheetName val="7내역"/>
      <sheetName val="BUS제원1"/>
      <sheetName val="단가조사서"/>
      <sheetName val="목차"/>
      <sheetName val="자판실행"/>
      <sheetName val="간선계산"/>
      <sheetName val="소업1교"/>
      <sheetName val="간지"/>
      <sheetName val="배수내역 (2)"/>
      <sheetName val="DHEQSUPT"/>
      <sheetName val="DATA1"/>
      <sheetName val="도근좌표"/>
      <sheetName val="교통대책내역"/>
      <sheetName val="청주(철골발주의뢰서)"/>
      <sheetName val="정렬"/>
      <sheetName val="분전함신설"/>
      <sheetName val="접지1종"/>
      <sheetName val="전선 및 전선관"/>
      <sheetName val="자재테이블"/>
      <sheetName val="산출금액내역"/>
      <sheetName val="A-4"/>
      <sheetName val="원가입력"/>
      <sheetName val="견적"/>
      <sheetName val="EQUIPMENT -2"/>
      <sheetName val="대림경상68억"/>
      <sheetName val="F1"/>
      <sheetName val="포장공자재집계표"/>
      <sheetName val="일반수량"/>
      <sheetName val="자재일람"/>
      <sheetName val="교대(A1)"/>
      <sheetName val="대가표(품셈)"/>
      <sheetName val="단가산출서"/>
      <sheetName val="토목공사"/>
      <sheetName val="위치"/>
      <sheetName val="총공사내역서"/>
      <sheetName val="다곡2교"/>
      <sheetName val="EPro"/>
    </sheetNames>
    <sheetDataSet>
      <sheetData sheetId="0" refreshError="1"/>
      <sheetData sheetId="1">
        <row r="1">
          <cell r="A1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/>
      <sheetData sheetId="406"/>
      <sheetData sheetId="407"/>
      <sheetData sheetId="408"/>
      <sheetData sheetId="409"/>
      <sheetData sheetId="410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단가비교표"/>
      <sheetName val="1안"/>
      <sheetName val="샘플표지"/>
      <sheetName val="N賃率-職"/>
      <sheetName val="일위"/>
      <sheetName val="매립"/>
      <sheetName val="원가 (2)"/>
      <sheetName val="과천MAIN"/>
      <sheetName val="노임"/>
      <sheetName val="송라초중학교(final)"/>
      <sheetName val="Sheet1"/>
      <sheetName val="터널조도"/>
      <sheetName val="실행내역서 "/>
      <sheetName val="J直材4"/>
      <sheetName val="I一般比"/>
      <sheetName val="ABUT수량-A1"/>
      <sheetName val="예가표"/>
      <sheetName val="일위대가목차"/>
      <sheetName val="내역서1999.8최종"/>
      <sheetName val="2F 회의실견적(5_14 일대)"/>
      <sheetName val="품목납기"/>
      <sheetName val="Macro1"/>
      <sheetName val="S0"/>
      <sheetName val="#REF"/>
      <sheetName val="Sheet2"/>
      <sheetName val="신우"/>
      <sheetName val="집계표"/>
      <sheetName val="제-노임"/>
      <sheetName val="제직재"/>
      <sheetName val="전차선로 물량표"/>
      <sheetName val="여과지동"/>
      <sheetName val="기초자료"/>
      <sheetName val="감가상각"/>
      <sheetName val="96갑지"/>
      <sheetName val="인건-측정"/>
      <sheetName val="동원(3)"/>
      <sheetName val="예정(3)"/>
      <sheetName val="기본일위"/>
      <sheetName val="sw1"/>
      <sheetName val="NOMUBI"/>
      <sheetName val="자재단가"/>
      <sheetName val="차액보증"/>
      <sheetName val="Sheet3"/>
      <sheetName val="PANEL_중량산출"/>
      <sheetName val="원가_(2)"/>
      <sheetName val="노무비"/>
      <sheetName val="정부노임단가"/>
      <sheetName val="6PILE  (돌출)"/>
      <sheetName val="조도계산서 (도서)"/>
      <sheetName val="대치판정"/>
      <sheetName val="CT "/>
      <sheetName val="copy"/>
      <sheetName val="약품설비"/>
      <sheetName val="부대공Ⅱ"/>
      <sheetName val="내역"/>
      <sheetName val="갑지"/>
      <sheetName val="일_4_"/>
      <sheetName val="N賃率_職"/>
      <sheetName val="총_구조물공"/>
      <sheetName val="내역서1-2"/>
      <sheetName val="내역서2안"/>
      <sheetName val="2.대외공문"/>
      <sheetName val="설계명세서"/>
      <sheetName val="일(4)"/>
      <sheetName val="수량산출(음암)"/>
      <sheetName val="00노임기준"/>
      <sheetName val="일위대가"/>
      <sheetName val="관리자"/>
      <sheetName val="재료비"/>
      <sheetName val="데이타"/>
      <sheetName val="식재인부"/>
      <sheetName val="금액내역서"/>
      <sheetName val="설직재-1"/>
      <sheetName val="1.토공집계표"/>
      <sheetName val="H-PILE수량집계"/>
      <sheetName val="참조"/>
      <sheetName val="직노"/>
      <sheetName val="실행내역"/>
      <sheetName val="토목공사일반"/>
      <sheetName val="집계"/>
      <sheetName val="패널"/>
      <sheetName val="99노임기준"/>
      <sheetName val="구체"/>
      <sheetName val="좌측날개벽"/>
      <sheetName val="우측날개벽"/>
      <sheetName val="실측자료"/>
      <sheetName val="setup"/>
      <sheetName val="연습"/>
      <sheetName val="식재수량표"/>
      <sheetName val="노임단가"/>
      <sheetName val="9GNG운반"/>
      <sheetName val="합천내역"/>
      <sheetName val="제출내역 (2)"/>
      <sheetName val="工완성공사율"/>
      <sheetName val="단가 (2)"/>
      <sheetName val="설계명세서(선로)"/>
      <sheetName val="설비"/>
      <sheetName val="부산4"/>
      <sheetName val="이월가격"/>
      <sheetName val="시행후면적"/>
      <sheetName val="수지예산"/>
      <sheetName val="전신환매도율"/>
      <sheetName val="원본(갑지)"/>
      <sheetName val="중기사용료"/>
      <sheetName val="하조서"/>
      <sheetName val="인건비"/>
      <sheetName val="사통"/>
      <sheetName val="공통가설"/>
      <sheetName val="Macro(차단기)"/>
      <sheetName val="순공사비"/>
      <sheetName val="산출내역서집계표"/>
      <sheetName val="내역을"/>
      <sheetName val="안전장치"/>
      <sheetName val="임시정보시트"/>
      <sheetName val="임율"/>
      <sheetName val="전시사인집계"/>
      <sheetName val="수량"/>
      <sheetName val="목록"/>
      <sheetName val="단가"/>
      <sheetName val="내역(영일)"/>
      <sheetName val="G.R300경비"/>
      <sheetName val="관급_File"/>
      <sheetName val="Total"/>
      <sheetName val="갑"/>
      <sheetName val="부하(성남)"/>
      <sheetName val="부대내역"/>
      <sheetName val="부하LOAD"/>
      <sheetName val="ITEM"/>
      <sheetName val="OPT7"/>
      <sheetName val="외천교"/>
      <sheetName val="종배수관"/>
      <sheetName val="발신정보"/>
      <sheetName val="실정공사비단가표"/>
      <sheetName val=" 총괄표"/>
      <sheetName val="단가 및 재료비"/>
      <sheetName val="중기사용료산출근거"/>
      <sheetName val="단가표"/>
      <sheetName val="설계기준"/>
      <sheetName val="내역1"/>
      <sheetName val="역T형교대(말뚝기초)"/>
      <sheetName val="토적표"/>
      <sheetName val="1.일위대가"/>
      <sheetName val="날개벽"/>
      <sheetName val="정공공사"/>
      <sheetName val="호남2"/>
      <sheetName val="소요자재"/>
      <sheetName val="10월가격"/>
      <sheetName val="기타유틸리티설비"/>
      <sheetName val="명세서"/>
      <sheetName val="일위대가목록"/>
      <sheetName val="2F_회의실견적(5_14_일대)"/>
      <sheetName val="한전고리-을"/>
      <sheetName val="K1자재(3차등)"/>
      <sheetName val="SBarch산근"/>
      <sheetName val="예총"/>
      <sheetName val="CTEMCOST"/>
      <sheetName val="일위총괄표"/>
      <sheetName val="소방"/>
      <sheetName val="건축-물가변동"/>
      <sheetName val="공량서"/>
      <sheetName val="기관"/>
      <sheetName val="257A1"/>
      <sheetName val="교환노무"/>
      <sheetName val="실행철강하도"/>
      <sheetName val="COVER"/>
      <sheetName val="DATE"/>
      <sheetName val="총괄"/>
      <sheetName val="금호"/>
      <sheetName val="약품공급2"/>
      <sheetName val="운동장 (2)"/>
      <sheetName val="Sheet4"/>
      <sheetName val="유기공정"/>
      <sheetName val="업무분장 "/>
      <sheetName val="공통"/>
      <sheetName val="저리조양"/>
      <sheetName val="우각부보강"/>
      <sheetName val="원가계산서"/>
      <sheetName val="배수공 시멘트 및 골재량 산출"/>
      <sheetName val="WORK"/>
      <sheetName val="DATA"/>
      <sheetName val="판매96"/>
      <sheetName val="직재"/>
      <sheetName val="price"/>
      <sheetName val="산출내역서"/>
      <sheetName val="직공비"/>
      <sheetName val="Piping Design Data"/>
      <sheetName val="SCH"/>
      <sheetName val="물량산출근거"/>
      <sheetName val="단위수량"/>
      <sheetName val="가시설수량"/>
      <sheetName val="관급자재대"/>
      <sheetName val="입찰안"/>
      <sheetName val="도급"/>
      <sheetName val="실행비교"/>
      <sheetName val="Project Brief"/>
      <sheetName val="각형맨홀"/>
      <sheetName val="가설건물"/>
      <sheetName val="SANBAISU"/>
      <sheetName val="SANTOGO"/>
      <sheetName val="JUCK"/>
      <sheetName val="인사자료총집계"/>
      <sheetName val="노원열병합  건축공사기성내역서"/>
      <sheetName val="PANEL_중량산출1"/>
      <sheetName val="조도계산서_(도서)"/>
      <sheetName val="원가_(2)1"/>
      <sheetName val="내역서1999_8최종"/>
      <sheetName val="전차선로_물량표"/>
      <sheetName val="Piping_Design_Data"/>
      <sheetName val="6PILE__(돌출)"/>
      <sheetName val="CT_"/>
      <sheetName val="실행내역서_"/>
      <sheetName val="2_대외공문"/>
      <sheetName val="1_토공집계표"/>
      <sheetName val="제출내역_(2)"/>
      <sheetName val="단가_(2)"/>
      <sheetName val="표지"/>
      <sheetName val="소비자가"/>
      <sheetName val="부하계산서"/>
      <sheetName val="산출근거#2-3"/>
      <sheetName val="일보"/>
      <sheetName val="현장지지물물량"/>
      <sheetName val="사업장공제"/>
      <sheetName val="산근"/>
      <sheetName val="단면치수"/>
      <sheetName val="6호기"/>
      <sheetName val="재무가정"/>
      <sheetName val="anaysis_sheet"/>
      <sheetName val="기판현황  "/>
      <sheetName val="OH공량old"/>
      <sheetName val="PROCESS"/>
      <sheetName val="8.PILE  (돌출)"/>
      <sheetName val="001"/>
      <sheetName val="PROJECT BRIEF(EX.NEW)"/>
      <sheetName val="공사개요"/>
      <sheetName val="참고"/>
      <sheetName val="List"/>
      <sheetName val="갑지(추정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 t="str">
            <v>NO.1-00-00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B6" t="str">
            <v xml:space="preserve"> </v>
          </cell>
          <cell r="C6">
            <v>0</v>
          </cell>
          <cell r="D6">
            <v>0</v>
          </cell>
          <cell r="E6">
            <v>0</v>
          </cell>
          <cell r="F6" t="str">
            <v xml:space="preserve"> </v>
          </cell>
        </row>
        <row r="7">
          <cell r="A7">
            <v>7</v>
          </cell>
          <cell r="B7" t="str">
            <v xml:space="preserve"> </v>
          </cell>
          <cell r="C7">
            <v>0</v>
          </cell>
          <cell r="D7">
            <v>0</v>
          </cell>
          <cell r="E7">
            <v>0</v>
          </cell>
          <cell r="F7" t="str">
            <v xml:space="preserve"> </v>
          </cell>
        </row>
        <row r="8">
          <cell r="A8">
            <v>8</v>
          </cell>
          <cell r="B8" t="str">
            <v xml:space="preserve"> </v>
          </cell>
          <cell r="C8">
            <v>0</v>
          </cell>
          <cell r="D8">
            <v>0</v>
          </cell>
          <cell r="E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 t="str">
            <v xml:space="preserve"> </v>
          </cell>
          <cell r="D25" t="str">
            <v>NO.1-00-00</v>
          </cell>
          <cell r="E25">
            <v>0</v>
          </cell>
          <cell r="F25">
            <v>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 t="str">
            <v>NO.1-01-00</v>
          </cell>
          <cell r="G26">
            <v>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 t="str">
            <v>NO.1-02-00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 t="str">
            <v>NO.1-03-00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 t="str">
            <v>NO.1-04-00</v>
          </cell>
          <cell r="G29">
            <v>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 t="str">
            <v>NO.1-05-00</v>
          </cell>
          <cell r="G30">
            <v>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 t="str">
            <v>NO.1-06-00</v>
          </cell>
          <cell r="G31">
            <v>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 t="str">
            <v>NO.1-06-00</v>
          </cell>
          <cell r="G32">
            <v>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 t="str">
            <v>NO.1-07-00</v>
          </cell>
          <cell r="G33">
            <v>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 t="str">
            <v>NO.1-08-00</v>
          </cell>
          <cell r="G34">
            <v>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 t="str">
            <v>NO.1-09-00</v>
          </cell>
          <cell r="G35">
            <v>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 t="str">
            <v>NO.1-10-00</v>
          </cell>
          <cell r="G36">
            <v>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 t="str">
            <v xml:space="preserve"> </v>
          </cell>
          <cell r="G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 t="str">
            <v xml:space="preserve"> </v>
          </cell>
          <cell r="G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 t="str">
            <v>NO.1-1-00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 t="str">
            <v>일위대가-1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 t="str">
            <v>NO.1-02-00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 t="str">
            <v>SET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 t="str">
            <v>EA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 t="str">
            <v>EA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 t="str">
            <v>M2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 t="str">
            <v xml:space="preserve">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G91">
            <v>0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 t="str">
            <v xml:space="preserve"> </v>
          </cell>
          <cell r="D113" t="str">
            <v>NO.1-04-00</v>
          </cell>
          <cell r="E113">
            <v>0</v>
          </cell>
          <cell r="F113">
            <v>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 t="str">
            <v xml:space="preserve"> </v>
          </cell>
          <cell r="C124" t="str">
            <v xml:space="preserve"> </v>
          </cell>
          <cell r="D124">
            <v>0</v>
          </cell>
          <cell r="E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 t="str">
            <v>NO.1-05-00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 t="str">
            <v>SET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 t="str">
            <v>EA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 t="str">
            <v>EA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 t="str">
            <v>EA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 t="str">
            <v>M2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 t="str">
            <v xml:space="preserve"> </v>
          </cell>
          <cell r="C151">
            <v>0</v>
          </cell>
          <cell r="D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 t="str">
            <v>NO.1-06-00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 t="str">
            <v>SET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 t="str">
            <v>EA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 t="str">
            <v>EA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 t="str">
            <v>M2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 t="str">
            <v xml:space="preserve"> </v>
          </cell>
          <cell r="C172">
            <v>0</v>
          </cell>
          <cell r="D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 t="str">
            <v xml:space="preserve"> </v>
          </cell>
          <cell r="C176">
            <v>0</v>
          </cell>
          <cell r="D176">
            <v>0</v>
          </cell>
          <cell r="E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 t="str">
            <v>NO.1-07-00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 t="str">
            <v>M2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 t="str">
            <v xml:space="preserve"> </v>
          </cell>
          <cell r="C187">
            <v>0</v>
          </cell>
          <cell r="D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 t="str">
            <v>293KG=0.293TON</v>
          </cell>
          <cell r="C200">
            <v>0</v>
          </cell>
          <cell r="D200">
            <v>0</v>
          </cell>
          <cell r="E200">
            <v>0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 t="str">
            <v>NO.1-08-00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 t="str">
            <v>EA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 t="str">
            <v xml:space="preserve"> 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G223">
            <v>0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 t="str">
            <v>EA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 t="str">
            <v xml:space="preserve"> 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 t="str">
            <v>NO.1-10-00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 t="str">
            <v xml:space="preserve"> </v>
          </cell>
          <cell r="C262" t="str">
            <v xml:space="preserve"> </v>
          </cell>
          <cell r="D262">
            <v>0</v>
          </cell>
          <cell r="E262">
            <v>0</v>
          </cell>
          <cell r="F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 t="str">
            <v>일위대가-1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가설건물"/>
      <sheetName val="시추조사비"/>
      <sheetName val="측량조사수량산출근거"/>
      <sheetName val="측량수량집계"/>
      <sheetName val="가도공"/>
      <sheetName val="precast"/>
      <sheetName val="감독차량비"/>
      <sheetName val="시험비(선정)"/>
      <sheetName val="시험비(관리)"/>
      <sheetName val="교통관리비"/>
      <sheetName val="가도표지판"/>
      <sheetName val="현장및환경"/>
      <sheetName val="기초공"/>
      <sheetName val="기둥(원형)"/>
      <sheetName val="TARGET"/>
      <sheetName val="(A)내역서"/>
      <sheetName val="실행철강하도"/>
      <sheetName val="BID"/>
      <sheetName val="ABUT수량-A1"/>
      <sheetName val="5.3 단면가정"/>
      <sheetName val="Sheet2"/>
      <sheetName val="터파기및재료"/>
      <sheetName val="내역"/>
      <sheetName val="말뚝지지력산정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데이타"/>
      <sheetName val="식재인부"/>
      <sheetName val="신우"/>
      <sheetName val="1안"/>
      <sheetName val="I一般比"/>
      <sheetName val="5.모델링"/>
      <sheetName val="1.설계조건"/>
      <sheetName val="2.단면가정"/>
      <sheetName val="AS포장복구 "/>
      <sheetName val="집계표"/>
      <sheetName val="직재"/>
      <sheetName val="재집"/>
      <sheetName val="금액내역서"/>
      <sheetName val="문학간접"/>
      <sheetName val="가로등"/>
      <sheetName val="N賃率-職"/>
      <sheetName val="카렌스센터계량기설치공사"/>
      <sheetName val="내역서(토목) "/>
      <sheetName val="Sheet1"/>
      <sheetName val="Sheet2"/>
      <sheetName val="Sheet3"/>
      <sheetName val="Y-WORK"/>
      <sheetName val="예정공정"/>
      <sheetName val="원가계산"/>
      <sheetName val="토목 집계"/>
      <sheetName val="토목"/>
      <sheetName val="파일"/>
      <sheetName val="골조집계"/>
      <sheetName val="골조"/>
      <sheetName val="철골"/>
      <sheetName val="총괄내역"/>
      <sheetName val="세부내역"/>
      <sheetName val="일위집계"/>
      <sheetName val="일위대가"/>
      <sheetName val="단가산출"/>
      <sheetName val="노임단가"/>
      <sheetName val="집계표(밀)"/>
      <sheetName val="세부산출(밀)"/>
      <sheetName val=""/>
      <sheetName val="산#3-2"/>
      <sheetName val="산#3-1"/>
      <sheetName val="#REF"/>
      <sheetName val="산#3-2-2"/>
      <sheetName val="실행예산서"/>
      <sheetName val="1.3 현장계측설비"/>
      <sheetName val="한강운반비"/>
      <sheetName val="PIPING"/>
      <sheetName val="약품공급2"/>
      <sheetName val="단면가정"/>
      <sheetName val="공사원가계산서"/>
      <sheetName val="총괄표"/>
      <sheetName val="노임"/>
      <sheetName val="인공산출서"/>
      <sheetName val="산출집계"/>
      <sheetName val="산출서"/>
      <sheetName val="단가비교"/>
      <sheetName val="정부노임단가"/>
      <sheetName val="일위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단가"/>
      <sheetName val="시설물일위"/>
      <sheetName val="수목데이타"/>
      <sheetName val="총괄내역서"/>
      <sheetName val="DATE"/>
      <sheetName val="Total"/>
      <sheetName val="공문"/>
      <sheetName val="2호맨홀공제수량"/>
      <sheetName val="참조"/>
      <sheetName val="케이블류 OLD"/>
      <sheetName val="가설공사"/>
      <sheetName val="단가결정"/>
      <sheetName val="내역아"/>
      <sheetName val="울타리"/>
      <sheetName val="노무비"/>
      <sheetName val="1,2공구원가계산서"/>
      <sheetName val="2공구산출내역"/>
      <sheetName val="1공구산출내역서"/>
      <sheetName val="선급금신청서"/>
      <sheetName val="갑지"/>
      <sheetName val="입찰안"/>
      <sheetName val="내역"/>
      <sheetName val="공사개요"/>
      <sheetName val="연습"/>
      <sheetName val="실행철강하도"/>
      <sheetName val="시행후면적"/>
      <sheetName val="수지예산"/>
      <sheetName val="노임이"/>
      <sheetName val="수량계산서 집계표(가설 신설 및 철거-을지로3가 2호선)"/>
      <sheetName val="공종"/>
      <sheetName val="수량계산서 집계표(신설-을지로3가 2호선)"/>
      <sheetName val="수량계산서 집계표(철거-을지로3가 2호선)"/>
      <sheetName val="반별DATA"/>
      <sheetName val="H-PILE수량집계"/>
      <sheetName val="6호기"/>
      <sheetName val="코드"/>
      <sheetName val="가설개략"/>
      <sheetName val="설직재-1"/>
      <sheetName val="재료"/>
      <sheetName val="설치자재"/>
      <sheetName val="기초목록"/>
      <sheetName val="단가(자재)"/>
      <sheetName val="을지"/>
      <sheetName val="목차"/>
      <sheetName val="직노"/>
      <sheetName val="00천안(건.구.차)"/>
      <sheetName val="실행내역"/>
      <sheetName val="9GNG운반"/>
      <sheetName val="6. 직접경비"/>
      <sheetName val="자단"/>
      <sheetName val="날개벽"/>
      <sheetName val="암거단위"/>
      <sheetName val="횡 연장"/>
      <sheetName val="소요자재"/>
      <sheetName val="정산내역서"/>
      <sheetName val="setup"/>
      <sheetName val="공정집계_국별"/>
      <sheetName val="bm(CIcable)"/>
      <sheetName val="9.설치품셈"/>
      <sheetName val="품셈총괄"/>
      <sheetName val="기본DATA Sheet"/>
      <sheetName val="수량총괄"/>
      <sheetName val="AHU집계"/>
      <sheetName val="공조기휀"/>
      <sheetName val="공조기"/>
      <sheetName val="터파기및재료"/>
      <sheetName val="model master"/>
      <sheetName val="공사명"/>
      <sheetName val="실행(표지,갑,을)"/>
      <sheetName val="준공정산"/>
      <sheetName val="J直材4"/>
      <sheetName val="공량서"/>
      <sheetName val="단가 산출서(산근#1~#102)"/>
      <sheetName val="목공1"/>
      <sheetName val="미장"/>
      <sheetName val="가격"/>
      <sheetName val="일(4)"/>
      <sheetName val="기타 정보통신공사"/>
      <sheetName val="DATA_Garak"/>
      <sheetName val="DATA_Total"/>
      <sheetName val="DATA_Kwangju"/>
      <sheetName val="DATA_Daejeon"/>
      <sheetName val="DATA_Sadang"/>
      <sheetName val="DATA_Yangjae"/>
      <sheetName val="DATA_Yoido"/>
      <sheetName val="DATA_Ulsan"/>
      <sheetName val="DATA_Incheon"/>
      <sheetName val="DATA_Jeonju"/>
      <sheetName val="표지"/>
      <sheetName val="기본일위"/>
      <sheetName val="자재단가조사표-수목"/>
      <sheetName val="계약용"/>
      <sheetName val="설비원가"/>
      <sheetName val="담장산출"/>
      <sheetName val="원가계산서"/>
      <sheetName val="공종별집계표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설계서"/>
      <sheetName val="건축-물가변동"/>
      <sheetName val="빌딩 안내"/>
      <sheetName val="가감수량"/>
      <sheetName val="맨홀수량산출"/>
      <sheetName val="합천내역"/>
      <sheetName val="증감대비"/>
      <sheetName val="_x0000_k_x0000_y_x0000__x0000__x0000_£_x0000_±_x0000_¿_x0000_"/>
      <sheetName val="노무,재료"/>
      <sheetName val="자료"/>
      <sheetName val="간선"/>
      <sheetName val="전압"/>
      <sheetName val="조도"/>
      <sheetName val="동력"/>
      <sheetName val="산출근거(복구)"/>
      <sheetName val="단가표"/>
      <sheetName val="Sheet13"/>
      <sheetName val="Sheet14"/>
      <sheetName val="Sheet9"/>
      <sheetName val="입고장부 (4)"/>
      <sheetName val="01.가로등"/>
      <sheetName val="02.펌프장"/>
      <sheetName val="b_balju_cho"/>
      <sheetName val="세부내역서"/>
      <sheetName val="건축"/>
      <sheetName val="DATA"/>
      <sheetName val="Detail"/>
      <sheetName val="sw1"/>
      <sheetName val="수량산출(출력물)"/>
      <sheetName val="단가대비"/>
      <sheetName val="가스내역"/>
      <sheetName val="정공공사"/>
      <sheetName val="노임,재료비"/>
      <sheetName val="_x0000__x0006_Ā嗰"/>
      <sheetName val="내역갑지"/>
      <sheetName val="맨홀수량산출_x0000__x0000__x0000__x0000__x0010_[내역서.xls]건축-물"/>
      <sheetName val="sal"/>
      <sheetName val="환율"/>
      <sheetName val="CTEMCOST"/>
      <sheetName val="__"/>
      <sheetName val="_x0000__x0004_"/>
      <sheetName val="工완성공사율"/>
      <sheetName val="본댐설계"/>
      <sheetName val="설계명세서"/>
      <sheetName val="3.내역서"/>
      <sheetName val="실행간접비용"/>
      <sheetName val="내역서집계(도급)"/>
      <sheetName val="F-CV1.5SQ-2C"/>
      <sheetName val="준검 내역서"/>
      <sheetName val="내역서1"/>
      <sheetName val="가설공사비"/>
      <sheetName val="도로구조공사비"/>
      <sheetName val="도로토공공사비"/>
      <sheetName val="여수토공사비"/>
      <sheetName val="토목단가산출 "/>
      <sheetName val="노임(1차)"/>
      <sheetName val="수용가조서"/>
      <sheetName val="건축내역"/>
      <sheetName val="EQT-ESTN"/>
      <sheetName val="기존단가 (2)"/>
      <sheetName val="간선계산"/>
      <sheetName val="전기일위대가"/>
      <sheetName val="ITEM"/>
      <sheetName val="단가조사"/>
      <sheetName val="Baby일위대가"/>
      <sheetName val="기초일위"/>
      <sheetName val="시설일위"/>
      <sheetName val="조명일위"/>
      <sheetName val="별첨 #1-1. 각기능별개발원가"/>
      <sheetName val="갑지 "/>
      <sheetName val="토목내역"/>
      <sheetName val="Sheet7"/>
      <sheetName val="Sheet8"/>
      <sheetName val="Sheet10"/>
      <sheetName val="Sheet11"/>
      <sheetName val="Sheet12"/>
      <sheetName val="Sheet15"/>
      <sheetName val="Sheet16"/>
      <sheetName val="01"/>
      <sheetName val="수량산출서"/>
      <sheetName val="경비산출"/>
      <sheetName val="단가기준"/>
      <sheetName val="표지 (2)"/>
      <sheetName val="copy"/>
      <sheetName val="서식"/>
      <sheetName val="신청서"/>
      <sheetName val="공종집계"/>
      <sheetName val="PANEL_중량산출"/>
      <sheetName val="타견적서_영시스템"/>
      <sheetName val="5_모델링"/>
      <sheetName val="1_설계조건"/>
      <sheetName val="2_단면가정"/>
      <sheetName val="AS포장복구_"/>
      <sheetName val="가제당공사비"/>
      <sheetName val="기초처리공사비"/>
      <sheetName val="복통공사비"/>
      <sheetName val="본제당공사비"/>
      <sheetName val="시험비"/>
      <sheetName val="자재대"/>
      <sheetName val="중기운반비"/>
      <sheetName val="진입도로공사비"/>
      <sheetName val="취수탑공사비"/>
      <sheetName val="토취장복구"/>
      <sheetName val="기본단가표"/>
      <sheetName val="내역서1-2"/>
      <sheetName val="데리네이타현황"/>
      <sheetName val="할"/>
      <sheetName val="원가(토목)"/>
      <sheetName val="하도대비(토목)"/>
      <sheetName val="내역서 (2)"/>
      <sheetName val="원가계산서 (관급)"/>
      <sheetName val="총괄표 (관급)"/>
      <sheetName val="단가조사표"/>
      <sheetName val="타견대흥"/>
      <sheetName val="타견중앙"/>
      <sheetName val="타견우주"/>
      <sheetName val="전관방송"/>
      <sheetName val="공연장"/>
      <sheetName val="배관,배선"/>
      <sheetName val="제조사"/>
      <sheetName val="한국정보기술"/>
      <sheetName val="충주"/>
      <sheetName val="여의도"/>
      <sheetName val="여의도 (도)(3)"/>
      <sheetName val="여의도 (식)"/>
      <sheetName val="여의도 (87)"/>
      <sheetName val="케이씨"/>
      <sheetName val="능곡"/>
      <sheetName val="ISONI"/>
      <sheetName val="ISONI (2)"/>
      <sheetName val="응암동"/>
      <sheetName val="태백"/>
      <sheetName val="상계1"/>
      <sheetName val="상계2"/>
      <sheetName val="을지로"/>
      <sheetName val="동부s"/>
      <sheetName val="일위목록"/>
      <sheetName val="기초대가"/>
      <sheetName val="식재공사"/>
      <sheetName val="골재비"/>
      <sheetName val="기계경비"/>
      <sheetName val="내역서2안"/>
      <sheetName val="rate"/>
      <sheetName val="철거현황"/>
      <sheetName val="PIPE"/>
      <sheetName val="예방정비실적"/>
      <sheetName val="납부내역"/>
      <sheetName val="12월자재"/>
      <sheetName val="code"/>
      <sheetName val="일위대가목록"/>
      <sheetName val="조건표 (2)"/>
      <sheetName val="원형1호맨홀토공수량"/>
      <sheetName val="전시시설물"/>
      <sheetName val="모형"/>
      <sheetName val="영상HW"/>
      <sheetName val="영상SW"/>
      <sheetName val="싸인"/>
      <sheetName val="설명그래픽"/>
      <sheetName val="조명기구"/>
      <sheetName val="마감"/>
      <sheetName val="야외"/>
      <sheetName val="총집계표"/>
      <sheetName val="000000"/>
      <sheetName val="results"/>
      <sheetName val="내역총괄"/>
      <sheetName val="직접인건비"/>
      <sheetName val="직접경비"/>
      <sheetName val="인력"/>
      <sheetName val="소총괄표"/>
      <sheetName val="전력선로집계표"/>
      <sheetName val="예산내역서"/>
      <sheetName val="수량산출서 (2)"/>
      <sheetName val="완철수량"/>
      <sheetName val="완철개소별명세표"/>
      <sheetName val="단가비교표"/>
      <sheetName val="관급자재조서"/>
      <sheetName val="수량조서"/>
      <sheetName val="일위대가표"/>
      <sheetName val="공종별예산조서"/>
      <sheetName val="관급"/>
      <sheetName val="인공산출"/>
      <sheetName val="BID"/>
      <sheetName val="씨푸드 사업부"/>
      <sheetName val="비탈면보호공수량산출"/>
      <sheetName val="자재단가"/>
      <sheetName val="일위집계(기존)"/>
      <sheetName val="시중노임(공사)"/>
      <sheetName val="별표집계"/>
      <sheetName val="1.우편집중내역서"/>
      <sheetName val="9811"/>
      <sheetName val="건축내역서"/>
      <sheetName val="설비내역서"/>
      <sheetName val="전기내역서"/>
      <sheetName val="날개벽수량표"/>
      <sheetName val="96노임기준"/>
      <sheetName val="공종별집계"/>
      <sheetName val="건축,토목집계"/>
      <sheetName val="전체"/>
      <sheetName val="실행대비"/>
      <sheetName val="기둥(원형)"/>
      <sheetName val="부하계산서"/>
      <sheetName val="wall"/>
      <sheetName val="Front"/>
      <sheetName val="수목데이타 "/>
      <sheetName val="과천MAIN"/>
      <sheetName val="MOTOR"/>
      <sheetName val="POOM_MOTO"/>
      <sheetName val="POOM_MOTO2"/>
      <sheetName val="우수"/>
      <sheetName val="Excel"/>
      <sheetName val="매입세"/>
      <sheetName val="PROJECT BRIEF"/>
      <sheetName val="0001new"/>
      <sheetName val="실행내역서 "/>
      <sheetName val="수압집계"/>
      <sheetName val="1차 내역서"/>
      <sheetName val="Sheet5"/>
      <sheetName val="정산내역"/>
      <sheetName val="Macro(차단기)"/>
      <sheetName val="일위대가 "/>
      <sheetName val="표준물량 산출서"/>
      <sheetName val="시화점실행"/>
      <sheetName val="금융비용"/>
      <sheetName val="REACTION(USE평시)"/>
      <sheetName val="노원열병합  건축공사기성내역서"/>
      <sheetName val="입출재고현황 (2)"/>
      <sheetName val="제출내역 (2)"/>
      <sheetName val="토목_집계"/>
      <sheetName val="PROJECT_BRIEF"/>
      <sheetName val="실행내역서_"/>
      <sheetName val="노원열병합__건축공사기성내역서"/>
      <sheetName val="입출재고현황_(2)"/>
      <sheetName val="위치조서"/>
      <sheetName val="갑지(추정)"/>
      <sheetName val="RESOURCE"/>
      <sheetName val="PROJECT BRIEF(EX.NEW)"/>
      <sheetName val="본체"/>
      <sheetName val="Cable임피던스"/>
      <sheetName val="내역1"/>
      <sheetName val="을-ATYPE"/>
      <sheetName val="Sheet6"/>
      <sheetName val="인사자료총집계"/>
      <sheetName val="견적서"/>
      <sheetName val="견"/>
      <sheetName val="견서"/>
      <sheetName val="서"/>
      <sheetName val="내서"/>
      <sheetName val="경비"/>
      <sheetName val="일위_파일"/>
      <sheetName val="설계내역서"/>
      <sheetName val="예가"/>
      <sheetName val="정산서"/>
      <sheetName val="배관"/>
      <sheetName val="국내조달(통합-1)"/>
      <sheetName val="교통대책내역"/>
      <sheetName val="공통가설"/>
      <sheetName val="철거산출근거"/>
      <sheetName val="플랜트 설치"/>
      <sheetName val="대전-교대(A1-A2)"/>
      <sheetName val="시중노임"/>
      <sheetName val="개산공사비"/>
      <sheetName val="도급실행(본관-주차장)"/>
      <sheetName val="판매시설"/>
      <sheetName val="수리결과"/>
      <sheetName val="차액보증"/>
      <sheetName val="유림골조"/>
      <sheetName val="램머"/>
      <sheetName val="기계경비(시간당)"/>
      <sheetName val="노무비단가"/>
      <sheetName val="4.2유효폭의 계산"/>
      <sheetName val="관리,공감"/>
      <sheetName val="총괄"/>
      <sheetName val="토목주소"/>
      <sheetName val="프랜트면허"/>
      <sheetName val="S0"/>
      <sheetName val="간접"/>
      <sheetName val="일위대가표지"/>
      <sheetName val="건축2"/>
    </sheetNames>
    <sheetDataSet>
      <sheetData sheetId="0" refreshError="1"/>
      <sheetData sheetId="1"/>
      <sheetData sheetId="2"/>
      <sheetData sheetId="3"/>
      <sheetData sheetId="4">
        <row r="1">
          <cell r="B1" t="str">
            <v>품   명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/>
      <sheetData sheetId="259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 refreshError="1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행"/>
      <sheetName val="6호기"/>
      <sheetName val="월별산출-직원"/>
      <sheetName val="laroux"/>
      <sheetName val="급여산정"/>
      <sheetName val="총괄표"/>
      <sheetName val="VXXXXX"/>
      <sheetName val="VXXXX"/>
      <sheetName val="@요약표"/>
      <sheetName val="@견적조건"/>
      <sheetName val="新주택문화관수준"/>
      <sheetName val="@최종(상승포함)"/>
      <sheetName val="리모델링"/>
      <sheetName val="금액확인"/>
      <sheetName val="@갑지&amp;DATA"/>
      <sheetName val="공유보정"/>
      <sheetName val="층,세대,연면적보정"/>
      <sheetName val="@토공-흙막이"/>
      <sheetName val="집계표"/>
      <sheetName val="내역서"/>
      <sheetName val="회의록"/>
      <sheetName val="[6호기ࡴ집행"/>
      <sheetName val="집행품의"/>
      <sheetName val="집행품의 (2)"/>
      <sheetName val="안전난간"/>
      <sheetName val="안전표어공모"/>
      <sheetName val="준설"/>
      <sheetName val="바리케이트"/>
      <sheetName val="시공팀업무분장"/>
      <sheetName val="레미탈"/>
      <sheetName val="안,환,업무분장"/>
      <sheetName val="배수판"/>
      <sheetName val="직노"/>
      <sheetName val="목차"/>
      <sheetName val="50m도로변가설휀스"/>
      <sheetName val="가설출입문 (2)"/>
      <sheetName val="Sheet1 (2)"/>
      <sheetName val="휀스민원"/>
      <sheetName val="쓰레기민원"/>
      <sheetName val="진동및소음"/>
      <sheetName val="사진대지"/>
      <sheetName val="Sheet1"/>
      <sheetName val="Sheet2"/>
      <sheetName val="Sheet3"/>
      <sheetName val="설계예시"/>
      <sheetName val="입찰안"/>
      <sheetName val="기본단가"/>
      <sheetName val="인건비단가"/>
      <sheetName val="직재"/>
      <sheetName val="재집"/>
      <sheetName val="내역"/>
      <sheetName val="데이타"/>
      <sheetName val="식재인부"/>
      <sheetName val="대전(세창동)"/>
      <sheetName val="백암비스타내역"/>
      <sheetName val="한강운반비"/>
      <sheetName val="물가시세"/>
      <sheetName val="96노임기준"/>
      <sheetName val="식재"/>
      <sheetName val="시설물"/>
      <sheetName val="식재출력용"/>
      <sheetName val="유지관리"/>
      <sheetName val="단가"/>
      <sheetName val="실행(1)"/>
      <sheetName val="일지-H"/>
      <sheetName val="Total"/>
      <sheetName val="견적율"/>
      <sheetName val="GAEYO"/>
      <sheetName val="공사설명서"/>
      <sheetName val="SAM"/>
      <sheetName val="일위대가목차"/>
      <sheetName val="#REF"/>
      <sheetName val="일위대가표"/>
      <sheetName val="일위대가"/>
      <sheetName val="소요자재"/>
      <sheetName val="노무산출서"/>
      <sheetName val="CTEMCOST"/>
      <sheetName val="unit 4"/>
      <sheetName val="갑지"/>
      <sheetName val="전기일위대가"/>
      <sheetName val="기계공사"/>
      <sheetName val="Y-WORK"/>
      <sheetName val="BID"/>
      <sheetName val="단위단가"/>
      <sheetName val="비교표"/>
      <sheetName val="대비표"/>
      <sheetName val="설계내역서"/>
      <sheetName val="D"/>
      <sheetName val="공구원가계산"/>
      <sheetName val="원형1호맨홀토공수량"/>
      <sheetName val="우석문틀"/>
      <sheetName val="내역(설비)"/>
      <sheetName val="수지표"/>
      <sheetName val="셀명"/>
      <sheetName val="표지"/>
      <sheetName val="교각계산"/>
      <sheetName val="수량산출"/>
      <sheetName val="노원열병합  건축공사기성내역서"/>
      <sheetName val="유림골조"/>
      <sheetName val="개산공사비"/>
      <sheetName val="수량산출서"/>
      <sheetName val="노임"/>
      <sheetName val="대림경상68억"/>
      <sheetName val="견적"/>
      <sheetName val="노무단가"/>
      <sheetName val="간접"/>
      <sheetName val="기본데이타입력"/>
      <sheetName val="3.경비"/>
      <sheetName val="1.급료"/>
      <sheetName val="외주"/>
      <sheetName val="노임단가"/>
      <sheetName val="통신집계표1"/>
      <sheetName val="정부노임단가"/>
      <sheetName val="단가조사서"/>
      <sheetName val="전기공사"/>
      <sheetName val="정보"/>
      <sheetName val="소비자가"/>
      <sheetName val="총원가계산서(요율)"/>
      <sheetName val="산출내역서집계표"/>
      <sheetName val="철거 물량 산출서"/>
      <sheetName val="집계"/>
      <sheetName val="기본일위"/>
      <sheetName val="I一般比"/>
      <sheetName val="내역서2안"/>
      <sheetName val="실행내역"/>
      <sheetName val="설직재-1"/>
      <sheetName val="금액집계"/>
      <sheetName val="부대내역"/>
      <sheetName val="부속동"/>
      <sheetName val="도급내역"/>
      <sheetName val="기별"/>
      <sheetName val="Sheet4"/>
      <sheetName val="마감사양"/>
      <sheetName val="수목단가"/>
      <sheetName val="시설수량표"/>
      <sheetName val="식재수량표"/>
      <sheetName val="자재단가"/>
      <sheetName val="을"/>
      <sheetName val="실행"/>
      <sheetName val="단가 (2)"/>
      <sheetName val="JUCKEYK"/>
      <sheetName val="구의33고"/>
      <sheetName val="대비"/>
      <sheetName val="동해title"/>
      <sheetName val="Macro1"/>
      <sheetName val="도급"/>
      <sheetName val="투찰(하수)"/>
      <sheetName val="4.공사별"/>
      <sheetName val="건축집계"/>
      <sheetName val="경산"/>
      <sheetName val="사업수지분석"/>
      <sheetName val="죽전"/>
      <sheetName val="화정"/>
      <sheetName val="해운대"/>
      <sheetName val="프린트용"/>
      <sheetName val="0.준공시예정원가갑지"/>
      <sheetName val="1.하도급 계약현황 "/>
      <sheetName val="1-1.하도정산계획"/>
      <sheetName val="2.자재구매계약현황"/>
      <sheetName val="3.직영공사(예상투자)"/>
      <sheetName val="4.지급자재"/>
      <sheetName val="5.업그레이드등"/>
      <sheetName val="6.VE계획"/>
      <sheetName val="7.임차장비현황"/>
      <sheetName val="8.간접비집계(직영)"/>
      <sheetName val="8-1.간접비집계 (직영+하도)"/>
      <sheetName val="9.실행예산서"/>
      <sheetName val="9-1.직영상세조회"/>
      <sheetName val="9-2.하도상세조회"/>
      <sheetName val="공사비산출내역"/>
      <sheetName val="골조시행"/>
      <sheetName val="설비"/>
      <sheetName val="공조기휀"/>
      <sheetName val="잡비"/>
      <sheetName val="잉여처분"/>
      <sheetName val="예가표"/>
      <sheetName val="연동내역"/>
      <sheetName val="EACT10"/>
      <sheetName val="FOB발"/>
      <sheetName val="9."/>
      <sheetName val="기계내역"/>
      <sheetName val="여과지동"/>
      <sheetName val="기초자료"/>
      <sheetName val="UR2-Calculation"/>
      <sheetName val="원가계산서"/>
      <sheetName val="AS포장복구 "/>
      <sheetName val="별표(59~89)"/>
      <sheetName val="수입"/>
      <sheetName val="공문"/>
      <sheetName val="공통가설"/>
      <sheetName val="밸브설치"/>
      <sheetName val="내역서(총)"/>
      <sheetName val="127동 History"/>
      <sheetName val="관접합및부설"/>
      <sheetName val="을지"/>
      <sheetName val="건축공사실행"/>
      <sheetName val="교대(A1)"/>
      <sheetName val="일위단위"/>
      <sheetName val="APT"/>
      <sheetName val="합의경상"/>
      <sheetName val="단가조사"/>
      <sheetName val="N賃率-職"/>
      <sheetName val="준공조서"/>
      <sheetName val="공사준공계"/>
      <sheetName val="준공검사보고서"/>
      <sheetName val="2000.11월설계내역"/>
      <sheetName val="전계가"/>
      <sheetName val="단위수량"/>
      <sheetName val="가시설수량"/>
      <sheetName val="전선관"/>
      <sheetName val="Front"/>
      <sheetName val="wall"/>
      <sheetName val="공사개요"/>
      <sheetName val="증감대비"/>
      <sheetName val="SCHEDULE"/>
      <sheetName val="일반부표"/>
      <sheetName val="건축원가계산서"/>
      <sheetName val="ELECTRIC"/>
      <sheetName val="내부마감"/>
      <sheetName val="기안"/>
      <sheetName val="결재갑지"/>
      <sheetName val="단가 및 재료비"/>
      <sheetName val="중기사용료산출근거"/>
      <sheetName val="중기일위대가"/>
      <sheetName val="준검 내역서"/>
      <sheetName val="INPUT"/>
      <sheetName val="도기류"/>
      <sheetName val="패널"/>
      <sheetName val="사급자재"/>
      <sheetName val="변수데이타"/>
      <sheetName val="세금자료"/>
      <sheetName val="차액보증"/>
      <sheetName val="중동상가"/>
      <sheetName val="조견표"/>
      <sheetName val="노임이"/>
      <sheetName val="단가표"/>
      <sheetName val="문학간접"/>
      <sheetName val="간접비"/>
      <sheetName val="내역5"/>
      <sheetName val="총괄"/>
      <sheetName val="전기"/>
      <sheetName val="일위목차"/>
      <sheetName val="일반공사"/>
      <sheetName val="Baby일위대가"/>
      <sheetName val="직공비"/>
      <sheetName val="토목"/>
      <sheetName val="수목데이타"/>
      <sheetName val="건축개요"/>
      <sheetName val="소업1교"/>
      <sheetName val="명단"/>
      <sheetName val="신우"/>
      <sheetName val="코드"/>
      <sheetName val="보할최종(준공)only"/>
      <sheetName val="기자재비"/>
      <sheetName val="DB"/>
      <sheetName val="빌딩 안내"/>
      <sheetName val="총괄내역서"/>
      <sheetName val="잡비계산"/>
      <sheetName val="교통대책내역"/>
      <sheetName val="노무비"/>
      <sheetName val="실행철강하도"/>
      <sheetName val="개요"/>
      <sheetName val="전기혼잡제경비(45)"/>
      <sheetName val="지급자재"/>
      <sheetName val="DATA"/>
      <sheetName val="설계명세서"/>
      <sheetName val="기성고려"/>
      <sheetName val="현장관리비 산출내역"/>
      <sheetName val="예총"/>
      <sheetName val="정공공사"/>
      <sheetName val="안정검토(온1)"/>
      <sheetName val="전체분내역서"/>
      <sheetName val="노임단가 (2)"/>
      <sheetName val="원가계산하도"/>
      <sheetName val="청천내"/>
      <sheetName val="1단계"/>
      <sheetName val="인제내역"/>
      <sheetName val="현장별계약현황('98.10.31)"/>
      <sheetName val="기본사항"/>
      <sheetName val="TB-내역서"/>
      <sheetName val="방배동내역(리라)"/>
      <sheetName val="부대공사총괄"/>
      <sheetName val="현장경비"/>
      <sheetName val="건축공사집계표"/>
      <sheetName val="T13(P68~72,78)"/>
      <sheetName val="TYPE-A"/>
      <sheetName val="plan&amp;section of foundation"/>
      <sheetName val="working load at the btm ft."/>
      <sheetName val="stability check"/>
      <sheetName val="design criteria"/>
      <sheetName val="design load"/>
      <sheetName val="Sheet5"/>
      <sheetName val="Requirement(Work Crew)"/>
      <sheetName val="총물량"/>
      <sheetName val="갑지_추정_"/>
      <sheetName val="코드표"/>
      <sheetName val="담당자"/>
      <sheetName val="C급보 "/>
      <sheetName val="매각(6)"/>
      <sheetName val="교대(A1-A2)"/>
      <sheetName val="피벗테이블데이터분석"/>
      <sheetName val="평균높이산출근거"/>
      <sheetName val="횡배수관위치조서"/>
      <sheetName val="전차선로 물량표"/>
      <sheetName val="자재"/>
      <sheetName val="공통(20-91)"/>
      <sheetName val="모래기초"/>
      <sheetName val="공사내역"/>
      <sheetName val="RFP002"/>
      <sheetName val="남양시작동자105노65기1.3화1.2"/>
      <sheetName val="PIPE"/>
      <sheetName val="FLANGE"/>
      <sheetName val="VALVE"/>
      <sheetName val="카렌스센터계량기설치공사"/>
      <sheetName val=" 견적서"/>
      <sheetName val="기계설비"/>
      <sheetName val="내역(을)"/>
      <sheetName val="위치조서"/>
      <sheetName val="LEGEND"/>
      <sheetName val="효성CB 1P기초"/>
      <sheetName val="Customer Databas"/>
      <sheetName val="토적계산"/>
      <sheetName val="sh1"/>
      <sheetName val="2.대외공문"/>
      <sheetName val="01"/>
      <sheetName val="ABUT수량-A1"/>
      <sheetName val=" 냉각수펌프"/>
      <sheetName val="AHU집계"/>
      <sheetName val="1층"/>
      <sheetName val="매원개착터널총괄"/>
      <sheetName val="평가데이터"/>
      <sheetName val="세부내역"/>
      <sheetName val="설계내역"/>
      <sheetName val="손익차9월2"/>
      <sheetName val="실행(ALT1)"/>
      <sheetName val="P.M 별"/>
      <sheetName val="설계명세서(장비)"/>
      <sheetName val="조건"/>
      <sheetName val="에너지동"/>
      <sheetName val="단위세대물량"/>
      <sheetName val="연돌일위집계"/>
      <sheetName val="단가조사표"/>
      <sheetName val="연령현황"/>
      <sheetName val="연부97-1"/>
      <sheetName val="갑지1"/>
      <sheetName val="_6호기ࡴ집행"/>
      <sheetName val="Macro(MCC)"/>
      <sheetName val="EQT-ESTN"/>
      <sheetName val="실행내역서 "/>
      <sheetName val="품셈TABLE"/>
      <sheetName val="DATE"/>
      <sheetName val="Tender Summary"/>
      <sheetName val="적용환율"/>
      <sheetName val="단면 (2)"/>
      <sheetName val="기둥(원형)"/>
      <sheetName val="교각1"/>
      <sheetName val="COPING"/>
      <sheetName val="가도공"/>
      <sheetName val="내역1"/>
      <sheetName val="H-PILE수량집계"/>
      <sheetName val="구간별현황"/>
      <sheetName val="3.골재원검토의견서 갑지"/>
      <sheetName val="시설물일위"/>
      <sheetName val="가설공사"/>
      <sheetName val="내역아"/>
      <sheetName val="울타리"/>
      <sheetName val="토목주소"/>
      <sheetName val="프랜트면허"/>
      <sheetName val="기초분물량표"/>
      <sheetName val="증감분석"/>
      <sheetName val="자동제어"/>
      <sheetName val="내부부하"/>
      <sheetName val="입력"/>
      <sheetName val="신표지1"/>
      <sheetName val="TEST1"/>
      <sheetName val="기계경비(시간당)"/>
      <sheetName val="램머"/>
      <sheetName val="2공구산출내역"/>
      <sheetName val="바.한일양산"/>
      <sheetName val="Dinh nghia"/>
      <sheetName val="DEF"/>
      <sheetName val="물량표S"/>
      <sheetName val="1-1"/>
      <sheetName val="Macro3"/>
      <sheetName val="단면"/>
      <sheetName val="단가(반정3교-원주)"/>
      <sheetName val="COVER-P"/>
      <sheetName val="MOTOR"/>
      <sheetName val="도배공사언고"/>
      <sheetName val="조직"/>
      <sheetName val="변경집계표"/>
      <sheetName val="제잡비"/>
      <sheetName val="견적서"/>
      <sheetName val="착공계(전체)"/>
      <sheetName val="기성2"/>
      <sheetName val="터파기및재료"/>
      <sheetName val="16-1"/>
      <sheetName val="자재비"/>
      <sheetName val="금액"/>
      <sheetName val="원가계산"/>
      <sheetName val="Y_WORK"/>
      <sheetName val="단가산출"/>
      <sheetName val="일위목록"/>
      <sheetName val="(갑지)"/>
      <sheetName val="도급FORM"/>
      <sheetName val="예산내역"/>
      <sheetName val="총괄수지표"/>
      <sheetName val="J01"/>
      <sheetName val="B1F"/>
      <sheetName val="XZLC2"/>
      <sheetName val="현장관리비 "/>
      <sheetName val="대가목록"/>
      <sheetName val="화재 탐지 설비"/>
      <sheetName val="사기도장"/>
      <sheetName val="TIE-IN"/>
      <sheetName val="부대공Ⅱ"/>
      <sheetName val="환산"/>
      <sheetName val="인건비"/>
      <sheetName val="기본DATA"/>
      <sheetName val="1~9 하중계산"/>
      <sheetName val="말고개터널조명전압강하"/>
      <sheetName val="BREAKDOWN"/>
      <sheetName val="장비종합부표"/>
      <sheetName val="집계표_식재"/>
      <sheetName val="부표"/>
      <sheetName val="원가data"/>
      <sheetName val="원가서"/>
      <sheetName val="상반기손익차2총괄"/>
      <sheetName val="환율표"/>
      <sheetName val="자탐"/>
      <sheetName val="SUMMARY"/>
      <sheetName val="PAINT"/>
      <sheetName val="데리네이타현황"/>
      <sheetName val="5.전사투자계획종함안"/>
      <sheetName val="추가공사"/>
      <sheetName val="건축-물가변동"/>
      <sheetName val="예산내역서(총괄)"/>
      <sheetName val="예산내역서"/>
      <sheetName val="공제대산출"/>
      <sheetName val="운반공사,공구손료"/>
      <sheetName val="FB25JN"/>
      <sheetName val="건축원가"/>
      <sheetName val="ETC"/>
      <sheetName val="EKOG10건축"/>
      <sheetName val="99노임기준"/>
      <sheetName val="단가대비표"/>
      <sheetName val="날개벽수량표"/>
      <sheetName val="총괄갑 "/>
      <sheetName val="D&amp;P특기사항"/>
      <sheetName val="Sheet6"/>
      <sheetName val="내역서 제출"/>
      <sheetName val="집계장(대목_실행)"/>
      <sheetName val="견"/>
      <sheetName val="SAMPLE"/>
      <sheetName val="내역표지"/>
      <sheetName val="소방"/>
      <sheetName val="전선 및 전선관"/>
      <sheetName val="1.우편집중내역서"/>
      <sheetName val="자재집계"/>
      <sheetName val="중기사용료"/>
      <sheetName val="자판실행"/>
      <sheetName val="토공사(흙막이)"/>
      <sheetName val="hvac(제어동)"/>
      <sheetName val="10월 중구다동"/>
      <sheetName val="단위가격"/>
      <sheetName val="영업.일1"/>
      <sheetName val="기안지"/>
      <sheetName val="건축내역서"/>
    </sheetNames>
    <sheetDataSet>
      <sheetData sheetId="0" refreshError="1"/>
      <sheetData sheetId="1" refreshError="1">
        <row r="1">
          <cell r="A1" t="str">
            <v xml:space="preserve">    대구내당아파트 현장직원 급여산정 기준표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N賃率-職"/>
      <sheetName val="갑지"/>
      <sheetName val="N賃率_職"/>
      <sheetName val="일_4_"/>
      <sheetName val="#REF"/>
      <sheetName val="내역서2안"/>
      <sheetName val="총_구조물공"/>
      <sheetName val="집계표"/>
      <sheetName val="내역서1-2"/>
      <sheetName val="2.대외공문"/>
      <sheetName val="설계명세서"/>
      <sheetName val="일(4)"/>
      <sheetName val="수량산출(음암)"/>
      <sheetName val="H-PILE수량집계"/>
      <sheetName val="기본일위"/>
      <sheetName val="직노"/>
      <sheetName val="실행내역"/>
      <sheetName val="1.토공집계표"/>
      <sheetName val="관리자"/>
      <sheetName val="00노임기준"/>
      <sheetName val="일위대가"/>
      <sheetName val="내역서1999.8최종"/>
      <sheetName val="재료비"/>
      <sheetName val="데이타"/>
      <sheetName val="식재인부"/>
      <sheetName val="금액내역서"/>
      <sheetName val="I一般比"/>
      <sheetName val="설직재-1"/>
      <sheetName val="참조"/>
      <sheetName val="토목공사일반"/>
      <sheetName val="구체"/>
      <sheetName val="좌측날개벽"/>
      <sheetName val="우측날개벽"/>
      <sheetName val="집계"/>
      <sheetName val="패널"/>
      <sheetName val="일위"/>
      <sheetName val="sw1"/>
      <sheetName val="99노임기준"/>
      <sheetName val="실측자료"/>
      <sheetName val="setup"/>
      <sheetName val="PANEL_중량산출"/>
      <sheetName val="1안"/>
      <sheetName val="연습"/>
      <sheetName val="이월가격"/>
      <sheetName val="식재수량표"/>
      <sheetName val="노임단가"/>
      <sheetName val="샘플표지"/>
      <sheetName val="매립"/>
      <sheetName val="단가비교표"/>
      <sheetName val="과천MAIN"/>
      <sheetName val="원가 (2)"/>
      <sheetName val="노임"/>
      <sheetName val="ABUT수량-A1"/>
      <sheetName val="J直材4"/>
      <sheetName val="2F 회의실견적(5_14 일대)"/>
      <sheetName val="예가표"/>
      <sheetName val="일위대가목차"/>
      <sheetName val="품목납기"/>
      <sheetName val="Sheet2"/>
      <sheetName val="신우"/>
      <sheetName val="송라초중학교(final)"/>
      <sheetName val="제-노임"/>
      <sheetName val="제직재"/>
      <sheetName val="전차선로 물량표"/>
      <sheetName val="감가상각"/>
      <sheetName val="96갑지"/>
      <sheetName val="여과지동"/>
      <sheetName val="기초자료"/>
      <sheetName val="인건-측정"/>
      <sheetName val="Macro1"/>
      <sheetName val="S0"/>
      <sheetName val="Sheet1"/>
      <sheetName val="노무비"/>
      <sheetName val="정부노임단가"/>
      <sheetName val="원가_(2)"/>
      <sheetName val="NOMUBI"/>
      <sheetName val="자재단가"/>
      <sheetName val="동원(3)"/>
      <sheetName val="예정(3)"/>
      <sheetName val="터널조도"/>
      <sheetName val="6PILE  (돌출)"/>
      <sheetName val="조도계산서 (도서)"/>
      <sheetName val="대치판정"/>
      <sheetName val="CT "/>
      <sheetName val="copy"/>
      <sheetName val="실행내역서 "/>
      <sheetName val="내역"/>
      <sheetName val="9GNG운반"/>
      <sheetName val="합천내역"/>
      <sheetName val="제출내역 (2)"/>
      <sheetName val="工완성공사율"/>
      <sheetName val="단가 (2)"/>
      <sheetName val="안전장치"/>
      <sheetName val="임시정보시트"/>
      <sheetName val="임율"/>
      <sheetName val="전시사인집계"/>
      <sheetName val="수량"/>
      <sheetName val="목록"/>
      <sheetName val="단가"/>
      <sheetName val="산출내역서집계표"/>
      <sheetName val="내역을"/>
      <sheetName val="시행후면적"/>
      <sheetName val="수지예산"/>
      <sheetName val="전신환매도율"/>
      <sheetName val="원본(갑지)"/>
      <sheetName val="중기사용료"/>
      <sheetName val="하조서"/>
      <sheetName val="실정공사비단가표"/>
      <sheetName val=" 총괄표"/>
      <sheetName val="단가 및 재료비"/>
      <sheetName val="중기사용료산출근거"/>
      <sheetName val="단가표"/>
      <sheetName val="설계명세서(선로)"/>
      <sheetName val="설비"/>
      <sheetName val="부산4"/>
      <sheetName val="약품설비"/>
      <sheetName val="부대공Ⅱ"/>
      <sheetName val="Total"/>
      <sheetName val="부하LOAD"/>
      <sheetName val="ITEM"/>
      <sheetName val="설계기준"/>
      <sheetName val="내역1"/>
      <sheetName val="역T형교대(말뚝기초)"/>
      <sheetName val="토적표"/>
      <sheetName val="1.일위대가"/>
      <sheetName val="내역(영일)"/>
      <sheetName val="G.R300경비"/>
      <sheetName val="관급_File"/>
      <sheetName val="인건비"/>
      <sheetName val="부하(성남)"/>
      <sheetName val="부대내역"/>
      <sheetName val="OPT7"/>
      <sheetName val="외천교"/>
      <sheetName val="종배수관"/>
      <sheetName val="날개벽"/>
      <sheetName val="정공공사"/>
      <sheetName val="호남2"/>
      <sheetName val="소요자재"/>
      <sheetName val="기관"/>
      <sheetName val="발신정보"/>
      <sheetName val="SBarch산근"/>
      <sheetName val="257A1"/>
      <sheetName val="공량서"/>
      <sheetName val="건축-물가변동"/>
      <sheetName val="소방"/>
      <sheetName val="갑"/>
      <sheetName val="6호기"/>
      <sheetName val="물량산출근거"/>
      <sheetName val="교환노무"/>
      <sheetName val="예총"/>
      <sheetName val="CTEMCOST"/>
      <sheetName val="일위총괄표"/>
      <sheetName val="10월가격"/>
      <sheetName val="기타유틸리티설비"/>
      <sheetName val="명세서"/>
      <sheetName val="일위대가목록"/>
      <sheetName val="2F_회의실견적(5_14_일대)"/>
      <sheetName val="한전고리-을"/>
      <sheetName val="관급자재대"/>
      <sheetName val="단위수량"/>
      <sheetName val="가시설수량"/>
      <sheetName val="입찰안"/>
      <sheetName val="K1자재(3차등)"/>
      <sheetName val="Sheet3"/>
      <sheetName val="약품공급2"/>
      <sheetName val="업무분장 "/>
      <sheetName val="공통"/>
      <sheetName val="운동장 (2)"/>
      <sheetName val="Sheet4"/>
      <sheetName val="유기공정"/>
      <sheetName val="DATE"/>
      <sheetName val="금호"/>
      <sheetName val="도급"/>
      <sheetName val="실행철강하도"/>
      <sheetName val="COVER"/>
      <sheetName val="총괄"/>
      <sheetName val="우각부보강"/>
      <sheetName val="판매96"/>
      <sheetName val="직재"/>
      <sheetName val="price"/>
      <sheetName val="배수공 시멘트 및 골재량 산출"/>
      <sheetName val="WORK"/>
      <sheetName val="DATA"/>
      <sheetName val="산출내역서"/>
      <sheetName val="직공비"/>
      <sheetName val="Piping Design Data"/>
      <sheetName val="인제내역"/>
      <sheetName val="교통대책내역"/>
      <sheetName val="재집"/>
      <sheetName val="유림골조"/>
      <sheetName val="설계내역서"/>
      <sheetName val="인테리어세부내역"/>
      <sheetName val="2_대외공문"/>
      <sheetName val="한강운반비"/>
      <sheetName val="예산결제란"/>
      <sheetName val="각형맨홀"/>
      <sheetName val="T13(P68~72,78)"/>
      <sheetName val="이름정의"/>
      <sheetName val="공사완료입력"/>
      <sheetName val="관급"/>
      <sheetName val="사업성분석"/>
      <sheetName val="시설물일위"/>
      <sheetName val="가설공사"/>
      <sheetName val="단가결정"/>
      <sheetName val="내역아"/>
      <sheetName val="울타리"/>
      <sheetName val="발전세부(GTST.붙#2-1)"/>
      <sheetName val="9월정산(붙#1)"/>
      <sheetName val="발전세부(시차.붙#2-2)"/>
      <sheetName val="분기정산(붙#2)"/>
      <sheetName val="설계 조정율"/>
      <sheetName val="공사비 명세서"/>
      <sheetName val="SCH"/>
      <sheetName val="저리조양"/>
      <sheetName val="가설건물"/>
      <sheetName val="SANBAISU"/>
      <sheetName val="SANTOGO"/>
      <sheetName val="차액보증"/>
      <sheetName val="JUCK"/>
      <sheetName val="인사자료총집계"/>
      <sheetName val="공통가설"/>
      <sheetName val="노원열병합  건축공사기성내역서"/>
      <sheetName val="PANEL_중량산출1"/>
      <sheetName val="조도계산서_(도서)"/>
      <sheetName val="원가_(2)1"/>
      <sheetName val="내역서1999_8최종"/>
      <sheetName val="전차선로_물량표"/>
      <sheetName val="Piping_Design_Data"/>
      <sheetName val="6PILE__(돌출)"/>
      <sheetName val="CT_"/>
      <sheetName val="실행내역서_"/>
      <sheetName val="1_토공집계표"/>
      <sheetName val="제출내역_(2)"/>
      <sheetName val="단가_(2)"/>
      <sheetName val="원가계산서"/>
      <sheetName val="사통"/>
      <sheetName val="Macro(차단기)"/>
      <sheetName val="순공사비"/>
      <sheetName val="실행비교"/>
      <sheetName val="Project Brief"/>
      <sheetName val="소비자가"/>
      <sheetName val="표지"/>
      <sheetName val="부하계산서"/>
      <sheetName val="산출근거#2-3"/>
      <sheetName val="일보"/>
      <sheetName val="현장지지물물량"/>
      <sheetName val="사업장공제"/>
      <sheetName val="분1"/>
      <sheetName val="준공조서"/>
      <sheetName val="공사준공계"/>
      <sheetName val="준공검사보고서"/>
      <sheetName val="건축일위"/>
      <sheetName val="그라우팅일위"/>
      <sheetName val="암센터"/>
      <sheetName val="백암비스타내역"/>
    </sheetNames>
    <sheetDataSet>
      <sheetData sheetId="0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G4" t="str">
            <v>NO.1-00-00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G5">
            <v>0</v>
          </cell>
          <cell r="H5" t="str">
            <v xml:space="preserve"> </v>
          </cell>
        </row>
        <row r="6">
          <cell r="A6">
            <v>6</v>
          </cell>
          <cell r="B6">
            <v>0</v>
          </cell>
          <cell r="F6" t="str">
            <v xml:space="preserve"> </v>
          </cell>
        </row>
        <row r="7">
          <cell r="A7">
            <v>7</v>
          </cell>
          <cell r="B7">
            <v>0</v>
          </cell>
          <cell r="F7" t="str">
            <v xml:space="preserve"> </v>
          </cell>
        </row>
        <row r="8">
          <cell r="A8">
            <v>8</v>
          </cell>
          <cell r="B8">
            <v>0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C25">
            <v>0</v>
          </cell>
          <cell r="D25" t="str">
            <v>NO.1-00-00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F26" t="str">
            <v>NO.1-01-00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G27" t="str">
            <v>NO.1-02-00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G28" t="str">
            <v>NO.1-03-00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F29" t="str">
            <v>NO.1-04-00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F30" t="str">
            <v>NO.1-05-00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F31" t="str">
            <v>NO.1-06-00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F32" t="str">
            <v>NO.1-06-00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F33" t="str">
            <v>NO.1-07-00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F34" t="str">
            <v>NO.1-08-00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F35" t="str">
            <v>NO.1-09-00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F36" t="str">
            <v>NO.1-10-00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F40">
            <v>0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C47" t="str">
            <v>NO.1-1-00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G48" t="str">
            <v>일위대가-1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C69" t="str">
            <v>NO.1-02-00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C71" t="str">
            <v>SET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C76" t="str">
            <v>EA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C80" t="str">
            <v>EA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C86" t="str">
            <v>M2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C91">
            <v>0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C113">
            <v>0</v>
          </cell>
          <cell r="D113" t="str">
            <v>NO.1-04-00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B124">
            <v>0</v>
          </cell>
          <cell r="C124">
            <v>0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C135" t="str">
            <v>NO.1-05-00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C137" t="str">
            <v>SET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C142" t="str">
            <v>EA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C146" t="str">
            <v>EA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C147" t="str">
            <v>EA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C149" t="str">
            <v>M2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B151">
            <v>0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C157" t="str">
            <v>NO.1-06-00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C159" t="str">
            <v>SET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C164" t="str">
            <v>EA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C168" t="str">
            <v>EA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C170" t="str">
            <v>M2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B172">
            <v>0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B176">
            <v>0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C179" t="str">
            <v>NO.1-07-00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C185" t="str">
            <v>M2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B187">
            <v>0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B200" t="str">
            <v>293KG=0.293TON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C201" t="str">
            <v>NO.1-08-00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C207" t="str">
            <v>EA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C223">
            <v>0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C232" t="str">
            <v>EA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G243">
            <v>0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C245" t="str">
            <v>NO.1-10-00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C253">
            <v>0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C254">
            <v>0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B262">
            <v>0</v>
          </cell>
          <cell r="C262">
            <v>0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C267" t="str">
            <v>일위대가-1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1">
        <row r="3">
          <cell r="A3">
            <v>3</v>
          </cell>
        </row>
      </sheetData>
      <sheetData sheetId="2">
        <row r="3">
          <cell r="A3">
            <v>3</v>
          </cell>
        </row>
      </sheetData>
      <sheetData sheetId="3">
        <row r="3">
          <cell r="A3">
            <v>3</v>
          </cell>
        </row>
      </sheetData>
      <sheetData sheetId="4">
        <row r="3">
          <cell r="A3">
            <v>3</v>
          </cell>
        </row>
      </sheetData>
      <sheetData sheetId="5">
        <row r="3">
          <cell r="A3">
            <v>3</v>
          </cell>
        </row>
      </sheetData>
      <sheetData sheetId="6">
        <row r="3">
          <cell r="A3">
            <v>3</v>
          </cell>
        </row>
      </sheetData>
      <sheetData sheetId="7">
        <row r="3">
          <cell r="A3">
            <v>3</v>
          </cell>
        </row>
      </sheetData>
      <sheetData sheetId="8">
        <row r="3">
          <cell r="A3">
            <v>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수량산출"/>
      <sheetName val="PAD TR보호대기초"/>
      <sheetName val="가로등기초"/>
      <sheetName val="HANDHOLE(2)"/>
      <sheetName val="일(4)"/>
      <sheetName val="내역을"/>
      <sheetName val="#REF"/>
      <sheetName val="INPUT"/>
      <sheetName val="13차"/>
      <sheetName val="갑지"/>
      <sheetName val="J直材4"/>
      <sheetName val="99노임기준"/>
      <sheetName val="일위대가"/>
      <sheetName val="내역서"/>
      <sheetName val="집계표"/>
      <sheetName val="강교(Sub)"/>
      <sheetName val="일반토공견적"/>
      <sheetName val="코드"/>
      <sheetName val="1안"/>
      <sheetName val="데이타"/>
      <sheetName val="식재인부"/>
      <sheetName val="I一般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액내역서"/>
    </sheetNames>
    <sheetDataSet>
      <sheetData sheetId="0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유"/>
      <sheetName val="#REF"/>
      <sheetName val="실행내역"/>
      <sheetName val="경산"/>
      <sheetName val="직노"/>
      <sheetName val="내역서2안"/>
      <sheetName val="목록"/>
      <sheetName val="총괄"/>
      <sheetName val="기본일위"/>
      <sheetName val="공통(20-91)"/>
      <sheetName val="표지"/>
      <sheetName val="샘플표지"/>
      <sheetName val="_REF"/>
      <sheetName val="총괄내역서"/>
      <sheetName val="원가계산"/>
      <sheetName val="내역서1999.8최종"/>
      <sheetName val="일위대가표"/>
      <sheetName val="내역"/>
      <sheetName val="경율산정"/>
      <sheetName val="전기"/>
      <sheetName val="내역서"/>
      <sheetName val="노임단가"/>
      <sheetName val="I一般比"/>
      <sheetName val="대비2"/>
      <sheetName val="단위단가"/>
      <sheetName val="Sheet1"/>
      <sheetName val="일위대가"/>
      <sheetName val="설계산출기초"/>
      <sheetName val="도급예산내역서봉투"/>
      <sheetName val="공사원가계산서"/>
      <sheetName val="기계경비(시간당)"/>
      <sheetName val="효성CB 1P기초"/>
      <sheetName val="설계산출표지"/>
      <sheetName val="DATA"/>
      <sheetName val="도급예산내역서총괄표"/>
      <sheetName val="램머"/>
      <sheetName val="단가조사"/>
      <sheetName val="Baby일위대가"/>
      <sheetName val="노임"/>
      <sheetName val="분전함신설"/>
      <sheetName val="단가산출"/>
      <sheetName val="자재단가"/>
      <sheetName val="을부담운반비"/>
      <sheetName val="운반비산출"/>
      <sheetName val="접지1종"/>
      <sheetName val="조명율표"/>
      <sheetName val="단가"/>
      <sheetName val="간선계산"/>
      <sheetName val="전기일위대가"/>
      <sheetName val="데이타"/>
      <sheetName val="ITEM"/>
      <sheetName val="조도계산서 (도서)"/>
      <sheetName val="부하(성남)"/>
      <sheetName val="부하계산서"/>
      <sheetName val="동력부하(도산)"/>
      <sheetName val="Macro(차단기)"/>
      <sheetName val="터널조도"/>
      <sheetName val="J直材4"/>
      <sheetName val="N賃率-職"/>
      <sheetName val="인사자료총집계"/>
      <sheetName val="Sheet2"/>
      <sheetName val="수량산출"/>
      <sheetName val="기계경비산출기준"/>
      <sheetName val="홍보비디오"/>
      <sheetName val="집계"/>
      <sheetName val="중기사용료"/>
      <sheetName val="조명시설"/>
      <sheetName val="유림총괄"/>
      <sheetName val="설직재-1"/>
      <sheetName val="경영"/>
      <sheetName val="98년"/>
      <sheetName val="실적"/>
      <sheetName val="1차 내역서"/>
      <sheetName val="직재"/>
      <sheetName val="일위대가(4층원격)"/>
      <sheetName val="일위대가목록"/>
      <sheetName val="설계조건"/>
      <sheetName val="원가계산서"/>
      <sheetName val="1안"/>
      <sheetName val="우수받이"/>
      <sheetName val="판매시설"/>
      <sheetName val="소비자가"/>
      <sheetName val="실행"/>
      <sheetName val="소방사항"/>
      <sheetName val="철거"/>
      <sheetName val="일위"/>
      <sheetName val="패널"/>
      <sheetName val="제직재"/>
      <sheetName val="건축일위"/>
      <sheetName val="그라우팅일위"/>
      <sheetName val="원가"/>
      <sheetName val="danga"/>
      <sheetName val="ilch"/>
      <sheetName val="소요량"/>
      <sheetName val="공종별수량집계"/>
      <sheetName val="성곽내역서"/>
      <sheetName val="공정집계_국별"/>
      <sheetName val="BID"/>
      <sheetName val="파일의이용"/>
      <sheetName val="유림골조"/>
      <sheetName val="비교1"/>
      <sheetName val="수리보고서비"/>
      <sheetName val="갑지"/>
      <sheetName val="견적단가"/>
      <sheetName val="단가표"/>
      <sheetName val="공사개요"/>
      <sheetName val="원가data"/>
      <sheetName val="부속동"/>
      <sheetName val="인테리어세부내역"/>
      <sheetName val="피엘"/>
      <sheetName val="index"/>
      <sheetName val="Sheet4"/>
      <sheetName val="배수관공"/>
      <sheetName val="측구공"/>
      <sheetName val="FORM-0"/>
      <sheetName val="단면가정"/>
      <sheetName val="중동공구"/>
      <sheetName val="VXXXXXXX"/>
      <sheetName val="ECSYSTEM"/>
      <sheetName val="ECSYSTEM_2"/>
      <sheetName val="ECSYSTEM_3"/>
      <sheetName val="간노비"/>
      <sheetName val="경비"/>
      <sheetName val="산재"/>
      <sheetName val="산재비율"/>
      <sheetName val="고용"/>
      <sheetName val="배부"/>
      <sheetName val="완성1"/>
      <sheetName val="완성2"/>
      <sheetName val="일반"/>
      <sheetName val="일반비율"/>
      <sheetName val="이윤"/>
      <sheetName val="이윤비율"/>
      <sheetName val="출력제외----"/>
      <sheetName val="안전"/>
      <sheetName val="안전비율"/>
      <sheetName val="내역2"/>
      <sheetName val="목록2"/>
      <sheetName val="단가2"/>
      <sheetName val="일위2"/>
      <sheetName val="준설산출근거"/>
      <sheetName val="퇴직"/>
      <sheetName val="건강"/>
      <sheetName val="연금"/>
      <sheetName val="노인"/>
      <sheetName val="중기일위대가"/>
      <sheetName val="배수공1"/>
      <sheetName val="실행(ALT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509"/>
      <sheetName val="가도공"/>
      <sheetName val="잡비산출"/>
    </sheetNames>
    <sheetDataSet>
      <sheetData sheetId="0">
        <row r="3">
          <cell r="A3">
            <v>1</v>
          </cell>
          <cell r="B3" t="str">
            <v>전선관</v>
          </cell>
          <cell r="C3" t="str">
            <v>ST  16C</v>
          </cell>
          <cell r="D3" t="str">
            <v>m</v>
          </cell>
          <cell r="G3">
            <v>741</v>
          </cell>
          <cell r="H3">
            <v>665</v>
          </cell>
          <cell r="Q3">
            <v>665</v>
          </cell>
          <cell r="R3">
            <v>0.1</v>
          </cell>
          <cell r="S3" t="str">
            <v>내선</v>
          </cell>
          <cell r="T3">
            <v>0.08</v>
          </cell>
          <cell r="U3" t="str">
            <v>내선</v>
          </cell>
          <cell r="V3">
            <v>5.6000000000000001E-2</v>
          </cell>
          <cell r="Y3" t="str">
            <v>지중매설 :70%</v>
          </cell>
        </row>
        <row r="4">
          <cell r="A4">
            <v>2</v>
          </cell>
          <cell r="B4" t="str">
            <v>전선관</v>
          </cell>
          <cell r="C4" t="str">
            <v>ST  22C</v>
          </cell>
          <cell r="D4" t="str">
            <v>m</v>
          </cell>
          <cell r="G4">
            <v>741</v>
          </cell>
          <cell r="H4">
            <v>852</v>
          </cell>
          <cell r="Q4">
            <v>852</v>
          </cell>
          <cell r="R4">
            <v>0.1</v>
          </cell>
          <cell r="S4" t="str">
            <v>내선</v>
          </cell>
          <cell r="T4">
            <v>0.11</v>
          </cell>
          <cell r="U4" t="str">
            <v>내선</v>
          </cell>
          <cell r="V4">
            <v>7.6999999999999999E-2</v>
          </cell>
          <cell r="Y4" t="str">
            <v>지중매설 :70%</v>
          </cell>
        </row>
        <row r="5">
          <cell r="A5">
            <v>3</v>
          </cell>
          <cell r="B5" t="str">
            <v>전선관</v>
          </cell>
          <cell r="C5" t="str">
            <v>ST  28C</v>
          </cell>
          <cell r="D5" t="str">
            <v>m</v>
          </cell>
          <cell r="G5">
            <v>741</v>
          </cell>
          <cell r="H5">
            <v>1112</v>
          </cell>
          <cell r="Q5">
            <v>1112</v>
          </cell>
          <cell r="R5">
            <v>0.1</v>
          </cell>
          <cell r="S5" t="str">
            <v>내선</v>
          </cell>
          <cell r="T5">
            <v>0.14000000000000001</v>
          </cell>
          <cell r="U5" t="str">
            <v>내선</v>
          </cell>
          <cell r="V5">
            <v>9.8000000000000004E-2</v>
          </cell>
          <cell r="Y5" t="str">
            <v>지중매설 :70%</v>
          </cell>
        </row>
        <row r="6">
          <cell r="A6">
            <v>4</v>
          </cell>
          <cell r="B6" t="str">
            <v>전선관</v>
          </cell>
          <cell r="C6" t="str">
            <v>ST  36C</v>
          </cell>
          <cell r="D6" t="str">
            <v>m</v>
          </cell>
          <cell r="G6">
            <v>741</v>
          </cell>
          <cell r="H6">
            <v>1365</v>
          </cell>
          <cell r="Q6">
            <v>1365</v>
          </cell>
          <cell r="R6">
            <v>0.1</v>
          </cell>
          <cell r="S6" t="str">
            <v>내선</v>
          </cell>
          <cell r="T6">
            <v>0.2</v>
          </cell>
          <cell r="U6" t="str">
            <v>내선</v>
          </cell>
          <cell r="V6">
            <v>0.14000000000000001</v>
          </cell>
          <cell r="Y6" t="str">
            <v>지중매설 :70%</v>
          </cell>
        </row>
        <row r="7">
          <cell r="A7">
            <v>5</v>
          </cell>
          <cell r="B7" t="str">
            <v>전선관</v>
          </cell>
          <cell r="C7" t="str">
            <v>ST  42C</v>
          </cell>
          <cell r="D7" t="str">
            <v>m</v>
          </cell>
          <cell r="G7">
            <v>741</v>
          </cell>
          <cell r="H7">
            <v>1582</v>
          </cell>
          <cell r="Q7">
            <v>1582</v>
          </cell>
          <cell r="R7">
            <v>0.1</v>
          </cell>
          <cell r="S7" t="str">
            <v>내선</v>
          </cell>
          <cell r="T7">
            <v>0.25</v>
          </cell>
          <cell r="U7" t="str">
            <v>내선</v>
          </cell>
          <cell r="V7">
            <v>0.17499999999999999</v>
          </cell>
          <cell r="Y7" t="str">
            <v>지중매설 :70%</v>
          </cell>
        </row>
        <row r="8">
          <cell r="A8">
            <v>6</v>
          </cell>
          <cell r="B8" t="str">
            <v>전선관</v>
          </cell>
          <cell r="C8" t="str">
            <v>ST  54C</v>
          </cell>
          <cell r="D8" t="str">
            <v>m</v>
          </cell>
          <cell r="G8">
            <v>741</v>
          </cell>
          <cell r="H8">
            <v>2206</v>
          </cell>
          <cell r="Q8">
            <v>2206</v>
          </cell>
          <cell r="R8">
            <v>0.1</v>
          </cell>
          <cell r="S8" t="str">
            <v>내선</v>
          </cell>
          <cell r="T8">
            <v>0.34</v>
          </cell>
          <cell r="U8" t="str">
            <v>내선</v>
          </cell>
          <cell r="V8">
            <v>0.23799999999999999</v>
          </cell>
          <cell r="Y8" t="str">
            <v>지중매설 :70%</v>
          </cell>
        </row>
        <row r="9">
          <cell r="A9">
            <v>7</v>
          </cell>
          <cell r="B9" t="str">
            <v>전선관</v>
          </cell>
          <cell r="C9" t="str">
            <v>ST  104C</v>
          </cell>
          <cell r="D9" t="str">
            <v>m</v>
          </cell>
          <cell r="G9">
            <v>741</v>
          </cell>
          <cell r="H9">
            <v>5020</v>
          </cell>
          <cell r="Q9">
            <v>5020</v>
          </cell>
          <cell r="R9">
            <v>0.1</v>
          </cell>
          <cell r="S9" t="str">
            <v>내선</v>
          </cell>
          <cell r="T9">
            <v>0.71</v>
          </cell>
          <cell r="U9" t="str">
            <v>내선</v>
          </cell>
          <cell r="V9">
            <v>0.497</v>
          </cell>
          <cell r="Y9" t="str">
            <v>지중매설 :70%</v>
          </cell>
        </row>
        <row r="10">
          <cell r="A10">
            <v>8</v>
          </cell>
          <cell r="Q10" t="str">
            <v/>
          </cell>
        </row>
        <row r="11">
          <cell r="A11">
            <v>9</v>
          </cell>
          <cell r="Q11" t="str">
            <v/>
          </cell>
        </row>
        <row r="12">
          <cell r="A12">
            <v>10</v>
          </cell>
          <cell r="B12" t="str">
            <v>전선관</v>
          </cell>
          <cell r="C12" t="str">
            <v>HI-PVC  16C</v>
          </cell>
          <cell r="D12" t="str">
            <v>m</v>
          </cell>
          <cell r="G12">
            <v>745</v>
          </cell>
          <cell r="H12">
            <v>279</v>
          </cell>
          <cell r="Q12">
            <v>279</v>
          </cell>
          <cell r="R12">
            <v>0.1</v>
          </cell>
          <cell r="S12" t="str">
            <v>내선</v>
          </cell>
          <cell r="T12">
            <v>0.05</v>
          </cell>
          <cell r="U12" t="str">
            <v>내선</v>
          </cell>
          <cell r="V12">
            <v>3.5000000000000003E-2</v>
          </cell>
          <cell r="Y12" t="str">
            <v>지중매설 :70%</v>
          </cell>
        </row>
        <row r="13">
          <cell r="A13">
            <v>11</v>
          </cell>
          <cell r="B13" t="str">
            <v>전선관</v>
          </cell>
          <cell r="C13" t="str">
            <v>HI-PVC  22C</v>
          </cell>
          <cell r="D13" t="str">
            <v>m</v>
          </cell>
          <cell r="G13">
            <v>745</v>
          </cell>
          <cell r="H13">
            <v>336</v>
          </cell>
          <cell r="Q13">
            <v>336</v>
          </cell>
          <cell r="R13">
            <v>0.1</v>
          </cell>
          <cell r="S13" t="str">
            <v>내선</v>
          </cell>
          <cell r="T13">
            <v>0.06</v>
          </cell>
          <cell r="U13" t="str">
            <v>내선</v>
          </cell>
          <cell r="V13">
            <v>4.2000000000000003E-2</v>
          </cell>
          <cell r="Y13" t="str">
            <v>지중매설 :70%</v>
          </cell>
        </row>
        <row r="14">
          <cell r="A14">
            <v>12</v>
          </cell>
          <cell r="B14" t="str">
            <v>전선관</v>
          </cell>
          <cell r="C14" t="str">
            <v>HI-PVC  28C</v>
          </cell>
          <cell r="D14" t="str">
            <v>m</v>
          </cell>
          <cell r="G14">
            <v>745</v>
          </cell>
          <cell r="H14">
            <v>650</v>
          </cell>
          <cell r="Q14">
            <v>650</v>
          </cell>
          <cell r="R14">
            <v>0.1</v>
          </cell>
          <cell r="S14" t="str">
            <v>내선</v>
          </cell>
          <cell r="T14">
            <v>0.08</v>
          </cell>
          <cell r="U14" t="str">
            <v>내선</v>
          </cell>
          <cell r="V14">
            <v>5.6000000000000001E-2</v>
          </cell>
          <cell r="Y14" t="str">
            <v>지중매설 :70%</v>
          </cell>
        </row>
        <row r="15">
          <cell r="A15">
            <v>13</v>
          </cell>
          <cell r="B15" t="str">
            <v>전선관</v>
          </cell>
          <cell r="C15" t="str">
            <v>HI-PVC  36C</v>
          </cell>
          <cell r="D15" t="str">
            <v>m</v>
          </cell>
          <cell r="G15">
            <v>745</v>
          </cell>
          <cell r="H15">
            <v>906</v>
          </cell>
          <cell r="Q15">
            <v>906</v>
          </cell>
          <cell r="R15">
            <v>0.1</v>
          </cell>
          <cell r="S15" t="str">
            <v>내선</v>
          </cell>
          <cell r="T15">
            <v>0.1</v>
          </cell>
          <cell r="U15" t="str">
            <v>내선</v>
          </cell>
          <cell r="V15">
            <v>7.0000000000000007E-2</v>
          </cell>
          <cell r="Y15" t="str">
            <v>지중매설 :70%</v>
          </cell>
        </row>
        <row r="16">
          <cell r="A16">
            <v>14</v>
          </cell>
          <cell r="B16" t="str">
            <v>전선관</v>
          </cell>
          <cell r="C16" t="str">
            <v>HI-PVC  42C</v>
          </cell>
          <cell r="D16" t="str">
            <v>m</v>
          </cell>
          <cell r="G16">
            <v>745</v>
          </cell>
          <cell r="H16">
            <v>1182</v>
          </cell>
          <cell r="Q16">
            <v>1182</v>
          </cell>
          <cell r="R16">
            <v>0.1</v>
          </cell>
          <cell r="S16" t="str">
            <v>내선</v>
          </cell>
          <cell r="T16">
            <v>0.13</v>
          </cell>
          <cell r="U16" t="str">
            <v>내선</v>
          </cell>
          <cell r="V16">
            <v>9.0999999999999998E-2</v>
          </cell>
          <cell r="Y16" t="str">
            <v>지중매설 :70%</v>
          </cell>
        </row>
        <row r="17">
          <cell r="A17">
            <v>15</v>
          </cell>
          <cell r="Q17" t="str">
            <v/>
          </cell>
        </row>
        <row r="18">
          <cell r="A18">
            <v>16</v>
          </cell>
          <cell r="Q18" t="str">
            <v/>
          </cell>
        </row>
        <row r="19">
          <cell r="A19">
            <v>17</v>
          </cell>
          <cell r="B19" t="str">
            <v>전선관</v>
          </cell>
          <cell r="C19" t="str">
            <v xml:space="preserve">PE  22C  </v>
          </cell>
          <cell r="D19" t="str">
            <v>m</v>
          </cell>
          <cell r="G19">
            <v>746</v>
          </cell>
          <cell r="H19">
            <v>200</v>
          </cell>
          <cell r="Q19">
            <v>200</v>
          </cell>
          <cell r="R19">
            <v>0.1</v>
          </cell>
          <cell r="U19" t="str">
            <v>배전</v>
          </cell>
          <cell r="V19">
            <v>7.8E-2</v>
          </cell>
        </row>
        <row r="20">
          <cell r="A20">
            <v>18</v>
          </cell>
          <cell r="B20" t="str">
            <v>전선관</v>
          </cell>
          <cell r="C20" t="str">
            <v>PE  28C</v>
          </cell>
          <cell r="D20" t="str">
            <v>m</v>
          </cell>
          <cell r="G20">
            <v>746</v>
          </cell>
          <cell r="H20">
            <v>330</v>
          </cell>
          <cell r="Q20">
            <v>330</v>
          </cell>
          <cell r="R20">
            <v>0.1</v>
          </cell>
          <cell r="U20" t="str">
            <v>배전</v>
          </cell>
          <cell r="V20">
            <v>7.8E-2</v>
          </cell>
        </row>
        <row r="21">
          <cell r="A21">
            <v>19</v>
          </cell>
          <cell r="B21" t="str">
            <v>전선관</v>
          </cell>
          <cell r="C21" t="str">
            <v>PE  36C</v>
          </cell>
          <cell r="D21" t="str">
            <v>m</v>
          </cell>
          <cell r="G21">
            <v>746</v>
          </cell>
          <cell r="H21">
            <v>490</v>
          </cell>
          <cell r="Q21">
            <v>490</v>
          </cell>
          <cell r="R21">
            <v>0.1</v>
          </cell>
          <cell r="U21" t="str">
            <v>배전</v>
          </cell>
          <cell r="V21">
            <v>7.8E-2</v>
          </cell>
        </row>
        <row r="22">
          <cell r="A22">
            <v>20</v>
          </cell>
          <cell r="B22" t="str">
            <v>전선관</v>
          </cell>
          <cell r="C22" t="str">
            <v>PE  42C</v>
          </cell>
          <cell r="D22" t="str">
            <v>m</v>
          </cell>
          <cell r="G22">
            <v>746</v>
          </cell>
          <cell r="H22">
            <v>570</v>
          </cell>
          <cell r="Q22">
            <v>570</v>
          </cell>
          <cell r="R22">
            <v>0.1</v>
          </cell>
          <cell r="U22" t="str">
            <v>배전</v>
          </cell>
          <cell r="V22">
            <v>7.8E-2</v>
          </cell>
        </row>
        <row r="23">
          <cell r="A23">
            <v>21</v>
          </cell>
          <cell r="Q23" t="str">
            <v/>
          </cell>
        </row>
        <row r="24">
          <cell r="A24">
            <v>22</v>
          </cell>
          <cell r="Q24" t="str">
            <v/>
          </cell>
        </row>
        <row r="25">
          <cell r="A25">
            <v>23</v>
          </cell>
          <cell r="B25" t="str">
            <v>전선관</v>
          </cell>
          <cell r="C25" t="str">
            <v xml:space="preserve">ELPφ30  </v>
          </cell>
          <cell r="D25" t="str">
            <v>m</v>
          </cell>
          <cell r="G25">
            <v>745</v>
          </cell>
          <cell r="H25">
            <v>330</v>
          </cell>
          <cell r="Q25">
            <v>330</v>
          </cell>
          <cell r="R25">
            <v>0.1</v>
          </cell>
          <cell r="U25" t="str">
            <v>배전</v>
          </cell>
          <cell r="V25">
            <v>1.2E-2</v>
          </cell>
          <cell r="W25" t="str">
            <v>보인</v>
          </cell>
          <cell r="X25">
            <v>2.9000000000000001E-2</v>
          </cell>
        </row>
        <row r="26">
          <cell r="A26">
            <v>24</v>
          </cell>
          <cell r="B26" t="str">
            <v>전선관</v>
          </cell>
          <cell r="C26" t="str">
            <v xml:space="preserve">ELPφ40  </v>
          </cell>
          <cell r="D26" t="str">
            <v>m</v>
          </cell>
          <cell r="G26">
            <v>745</v>
          </cell>
          <cell r="H26">
            <v>480</v>
          </cell>
          <cell r="Q26">
            <v>480</v>
          </cell>
          <cell r="R26">
            <v>0.1</v>
          </cell>
          <cell r="U26" t="str">
            <v>배전</v>
          </cell>
          <cell r="V26">
            <v>1.2E-2</v>
          </cell>
          <cell r="W26" t="str">
            <v>보인</v>
          </cell>
          <cell r="X26">
            <v>2.9000000000000001E-2</v>
          </cell>
        </row>
        <row r="27">
          <cell r="A27">
            <v>25</v>
          </cell>
          <cell r="B27" t="str">
            <v>전선관</v>
          </cell>
          <cell r="C27" t="str">
            <v xml:space="preserve">ELPφ50  </v>
          </cell>
          <cell r="D27" t="str">
            <v>m</v>
          </cell>
          <cell r="G27">
            <v>745</v>
          </cell>
          <cell r="H27">
            <v>600</v>
          </cell>
          <cell r="Q27">
            <v>600</v>
          </cell>
          <cell r="R27">
            <v>0.1</v>
          </cell>
          <cell r="U27" t="str">
            <v>배전</v>
          </cell>
          <cell r="V27">
            <v>1.2E-2</v>
          </cell>
          <cell r="W27" t="str">
            <v>보인</v>
          </cell>
          <cell r="X27">
            <v>2.9000000000000001E-2</v>
          </cell>
        </row>
        <row r="28">
          <cell r="A28">
            <v>26</v>
          </cell>
          <cell r="B28" t="str">
            <v>전선관</v>
          </cell>
          <cell r="C28" t="str">
            <v>ELPφ65</v>
          </cell>
          <cell r="D28" t="str">
            <v>m</v>
          </cell>
          <cell r="G28">
            <v>745</v>
          </cell>
          <cell r="H28">
            <v>900</v>
          </cell>
          <cell r="Q28">
            <v>900</v>
          </cell>
          <cell r="R28">
            <v>0.1</v>
          </cell>
          <cell r="U28" t="str">
            <v>배전</v>
          </cell>
          <cell r="V28">
            <v>1.4999999999999999E-2</v>
          </cell>
          <cell r="W28" t="str">
            <v>보인</v>
          </cell>
          <cell r="X28">
            <v>3.5000000000000003E-2</v>
          </cell>
        </row>
        <row r="29">
          <cell r="A29">
            <v>27</v>
          </cell>
          <cell r="B29" t="str">
            <v>전선관</v>
          </cell>
          <cell r="C29" t="str">
            <v>ELPφ80</v>
          </cell>
          <cell r="D29" t="str">
            <v>m</v>
          </cell>
          <cell r="G29">
            <v>745</v>
          </cell>
          <cell r="H29">
            <v>1300</v>
          </cell>
          <cell r="Q29">
            <v>1300</v>
          </cell>
          <cell r="R29">
            <v>0.1</v>
          </cell>
          <cell r="U29" t="str">
            <v>배전</v>
          </cell>
          <cell r="V29">
            <v>1.4999999999999999E-2</v>
          </cell>
          <cell r="W29" t="str">
            <v>보인</v>
          </cell>
          <cell r="X29">
            <v>3.5000000000000003E-2</v>
          </cell>
        </row>
        <row r="30">
          <cell r="A30">
            <v>28</v>
          </cell>
          <cell r="B30" t="str">
            <v>전선관</v>
          </cell>
          <cell r="C30" t="str">
            <v>ELPφ100</v>
          </cell>
          <cell r="D30" t="str">
            <v>m</v>
          </cell>
          <cell r="G30">
            <v>745</v>
          </cell>
          <cell r="H30">
            <v>1800</v>
          </cell>
          <cell r="Q30">
            <v>1800</v>
          </cell>
          <cell r="R30">
            <v>0.1</v>
          </cell>
          <cell r="U30" t="str">
            <v>배전</v>
          </cell>
          <cell r="V30">
            <v>1.7999999999999999E-2</v>
          </cell>
          <cell r="W30" t="str">
            <v>보인</v>
          </cell>
          <cell r="X30">
            <v>5.7000000000000002E-2</v>
          </cell>
        </row>
        <row r="31">
          <cell r="A31">
            <v>29</v>
          </cell>
          <cell r="B31" t="str">
            <v>전선관</v>
          </cell>
          <cell r="C31" t="str">
            <v>ELPφ125</v>
          </cell>
          <cell r="D31" t="str">
            <v>m</v>
          </cell>
          <cell r="G31">
            <v>745</v>
          </cell>
          <cell r="H31">
            <v>2700</v>
          </cell>
          <cell r="Q31">
            <v>2700</v>
          </cell>
          <cell r="R31">
            <v>0.1</v>
          </cell>
          <cell r="U31" t="str">
            <v>배전</v>
          </cell>
          <cell r="V31">
            <v>2.5000000000000001E-2</v>
          </cell>
          <cell r="W31" t="str">
            <v>보인</v>
          </cell>
          <cell r="X31">
            <v>7.6999999999999999E-2</v>
          </cell>
        </row>
        <row r="32">
          <cell r="A32">
            <v>30</v>
          </cell>
          <cell r="B32" t="str">
            <v>전선관</v>
          </cell>
          <cell r="C32" t="str">
            <v>ELPφ150</v>
          </cell>
          <cell r="D32" t="str">
            <v>m</v>
          </cell>
          <cell r="G32">
            <v>745</v>
          </cell>
          <cell r="H32">
            <v>3200</v>
          </cell>
          <cell r="Q32">
            <v>3200</v>
          </cell>
          <cell r="R32">
            <v>0.1</v>
          </cell>
          <cell r="U32" t="str">
            <v>배전</v>
          </cell>
          <cell r="V32">
            <v>0.03</v>
          </cell>
          <cell r="W32" t="str">
            <v>보인</v>
          </cell>
          <cell r="X32">
            <v>9.7000000000000003E-2</v>
          </cell>
        </row>
        <row r="33">
          <cell r="A33">
            <v>31</v>
          </cell>
          <cell r="B33" t="str">
            <v>전선관</v>
          </cell>
          <cell r="C33" t="str">
            <v>ELPφ175</v>
          </cell>
          <cell r="D33" t="str">
            <v>m</v>
          </cell>
          <cell r="G33">
            <v>745</v>
          </cell>
          <cell r="H33">
            <v>4800</v>
          </cell>
          <cell r="Q33">
            <v>4800</v>
          </cell>
          <cell r="R33">
            <v>0.1</v>
          </cell>
          <cell r="U33" t="str">
            <v>배전</v>
          </cell>
          <cell r="V33">
            <v>3.5999999999999997E-2</v>
          </cell>
          <cell r="W33" t="str">
            <v>보인</v>
          </cell>
          <cell r="X33">
            <v>0.11700000000000001</v>
          </cell>
        </row>
        <row r="34">
          <cell r="A34">
            <v>32</v>
          </cell>
          <cell r="B34" t="str">
            <v>전선관</v>
          </cell>
          <cell r="C34" t="str">
            <v>ELPφ200</v>
          </cell>
          <cell r="D34" t="str">
            <v>m</v>
          </cell>
          <cell r="G34">
            <v>745</v>
          </cell>
          <cell r="H34">
            <v>6400</v>
          </cell>
          <cell r="Q34">
            <v>6400</v>
          </cell>
          <cell r="R34">
            <v>0.1</v>
          </cell>
          <cell r="U34" t="str">
            <v>배전</v>
          </cell>
          <cell r="V34">
            <v>4.1000000000000002E-2</v>
          </cell>
          <cell r="W34" t="str">
            <v>보인</v>
          </cell>
          <cell r="X34">
            <v>0.129</v>
          </cell>
        </row>
        <row r="35">
          <cell r="A35">
            <v>33</v>
          </cell>
          <cell r="B35" t="str">
            <v>FLEXIBLE  TUBE 2종</v>
          </cell>
          <cell r="C35" t="str">
            <v>PLICA 방수 #38</v>
          </cell>
          <cell r="D35" t="str">
            <v>m</v>
          </cell>
          <cell r="G35">
            <v>743</v>
          </cell>
          <cell r="H35">
            <v>5560</v>
          </cell>
          <cell r="Q35">
            <v>5560</v>
          </cell>
          <cell r="R35">
            <v>0.1</v>
          </cell>
          <cell r="S35" t="str">
            <v>내선</v>
          </cell>
          <cell r="T35">
            <v>9.0999999999999998E-2</v>
          </cell>
        </row>
        <row r="36">
          <cell r="A36">
            <v>34</v>
          </cell>
          <cell r="B36" t="str">
            <v>FLEXIBLE  TUBE 2종</v>
          </cell>
          <cell r="C36" t="str">
            <v>PLICA 방수 #50</v>
          </cell>
          <cell r="D36" t="str">
            <v>m</v>
          </cell>
          <cell r="G36">
            <v>743</v>
          </cell>
          <cell r="H36">
            <v>8080</v>
          </cell>
          <cell r="Q36">
            <v>8080</v>
          </cell>
          <cell r="R36">
            <v>0.1</v>
          </cell>
          <cell r="S36" t="str">
            <v>내선</v>
          </cell>
          <cell r="T36">
            <v>0.13</v>
          </cell>
        </row>
        <row r="37">
          <cell r="A37">
            <v>35</v>
          </cell>
          <cell r="B37" t="str">
            <v>FLEXIBLE  TUBE 1종</v>
          </cell>
          <cell r="C37" t="str">
            <v>고장력비방수  15C</v>
          </cell>
          <cell r="D37" t="str">
            <v>m</v>
          </cell>
          <cell r="G37">
            <v>742</v>
          </cell>
          <cell r="H37">
            <v>930</v>
          </cell>
          <cell r="Q37">
            <v>930</v>
          </cell>
          <cell r="R37">
            <v>0.1</v>
          </cell>
          <cell r="S37" t="str">
            <v>내선</v>
          </cell>
          <cell r="T37">
            <v>3.9E-2</v>
          </cell>
        </row>
        <row r="38">
          <cell r="A38">
            <v>36</v>
          </cell>
          <cell r="B38" t="str">
            <v>FLEXIBLE  CONNECTOR</v>
          </cell>
          <cell r="C38" t="str">
            <v>PVC 15C-CD</v>
          </cell>
          <cell r="D38" t="str">
            <v>EA</v>
          </cell>
          <cell r="G38">
            <v>746</v>
          </cell>
          <cell r="H38">
            <v>90</v>
          </cell>
          <cell r="Q38">
            <v>90</v>
          </cell>
        </row>
        <row r="39">
          <cell r="A39">
            <v>37</v>
          </cell>
          <cell r="B39" t="str">
            <v>FLEXIBLE  TUBE 1종</v>
          </cell>
          <cell r="C39" t="str">
            <v>고장력방수  15C</v>
          </cell>
          <cell r="D39" t="str">
            <v>m</v>
          </cell>
          <cell r="G39">
            <v>742</v>
          </cell>
          <cell r="H39">
            <v>2000</v>
          </cell>
          <cell r="Q39">
            <v>2000</v>
          </cell>
          <cell r="R39">
            <v>0.1</v>
          </cell>
          <cell r="S39" t="str">
            <v>내선</v>
          </cell>
          <cell r="T39">
            <v>3.9E-2</v>
          </cell>
        </row>
        <row r="40">
          <cell r="A40">
            <v>38</v>
          </cell>
          <cell r="B40" t="str">
            <v>FLEXIBLE  CONNECTOR</v>
          </cell>
          <cell r="C40" t="str">
            <v>방수용콘넥타15C-황동</v>
          </cell>
          <cell r="D40" t="str">
            <v>EA</v>
          </cell>
          <cell r="G40">
            <v>742</v>
          </cell>
          <cell r="H40">
            <v>1370</v>
          </cell>
          <cell r="Q40">
            <v>1370</v>
          </cell>
        </row>
        <row r="41">
          <cell r="A41">
            <v>39</v>
          </cell>
          <cell r="B41" t="str">
            <v>FLEXIBLE  TUBE 1종</v>
          </cell>
          <cell r="C41" t="str">
            <v>고장력방수  17C</v>
          </cell>
          <cell r="D41" t="str">
            <v>m</v>
          </cell>
          <cell r="G41">
            <v>742</v>
          </cell>
          <cell r="H41">
            <v>2620</v>
          </cell>
          <cell r="Q41">
            <v>2620</v>
          </cell>
          <cell r="R41">
            <v>0.1</v>
          </cell>
          <cell r="S41" t="str">
            <v>내선</v>
          </cell>
          <cell r="T41">
            <v>4.9000000000000002E-2</v>
          </cell>
        </row>
        <row r="42">
          <cell r="A42">
            <v>40</v>
          </cell>
          <cell r="B42" t="str">
            <v>FLEXIBLE  CONNECTOR</v>
          </cell>
          <cell r="C42" t="str">
            <v>방수용콘넥타17C-황동</v>
          </cell>
          <cell r="D42" t="str">
            <v>EA</v>
          </cell>
          <cell r="G42">
            <v>742</v>
          </cell>
          <cell r="H42">
            <v>1890</v>
          </cell>
          <cell r="Q42">
            <v>1890</v>
          </cell>
        </row>
        <row r="43">
          <cell r="A43">
            <v>41</v>
          </cell>
          <cell r="B43" t="str">
            <v>FLEXIBLE  TUBE 1종</v>
          </cell>
          <cell r="C43" t="str">
            <v>고장력방수  24C</v>
          </cell>
          <cell r="D43" t="str">
            <v>m</v>
          </cell>
          <cell r="G43">
            <v>742</v>
          </cell>
          <cell r="H43">
            <v>3120</v>
          </cell>
          <cell r="Q43">
            <v>3120</v>
          </cell>
          <cell r="R43">
            <v>0.1</v>
          </cell>
          <cell r="S43" t="str">
            <v>내선</v>
          </cell>
          <cell r="T43">
            <v>6.3E-2</v>
          </cell>
        </row>
        <row r="44">
          <cell r="A44">
            <v>42</v>
          </cell>
          <cell r="B44" t="str">
            <v>FLEXIBLE  CONNECTOR</v>
          </cell>
          <cell r="C44" t="str">
            <v>방수용콘넥타24C-황동</v>
          </cell>
          <cell r="D44" t="str">
            <v>EA</v>
          </cell>
          <cell r="G44">
            <v>742</v>
          </cell>
          <cell r="H44">
            <v>2300</v>
          </cell>
          <cell r="Q44">
            <v>2300</v>
          </cell>
        </row>
        <row r="45">
          <cell r="A45">
            <v>43</v>
          </cell>
          <cell r="B45" t="str">
            <v>FLEXIBLE  TUBE 1종</v>
          </cell>
          <cell r="C45" t="str">
            <v>고장력방수  30C</v>
          </cell>
          <cell r="D45" t="str">
            <v>m</v>
          </cell>
          <cell r="G45">
            <v>742</v>
          </cell>
          <cell r="H45">
            <v>4700</v>
          </cell>
          <cell r="Q45">
            <v>4700</v>
          </cell>
          <cell r="R45">
            <v>0.1</v>
          </cell>
          <cell r="S45" t="str">
            <v>내선</v>
          </cell>
          <cell r="T45">
            <v>7.6999999999999999E-2</v>
          </cell>
        </row>
        <row r="46">
          <cell r="A46">
            <v>44</v>
          </cell>
          <cell r="B46" t="str">
            <v>FLEXIBLE  CONNECTOR</v>
          </cell>
          <cell r="C46" t="str">
            <v>방수용콘넥타30C-황동</v>
          </cell>
          <cell r="D46" t="str">
            <v>EA</v>
          </cell>
          <cell r="G46">
            <v>742</v>
          </cell>
          <cell r="H46">
            <v>3620</v>
          </cell>
          <cell r="Q46">
            <v>3620</v>
          </cell>
        </row>
        <row r="47">
          <cell r="A47">
            <v>45</v>
          </cell>
          <cell r="B47" t="str">
            <v>FLEXIBLE  TUBE 1종</v>
          </cell>
          <cell r="C47" t="str">
            <v>고장력방수  38C</v>
          </cell>
          <cell r="D47" t="str">
            <v>m</v>
          </cell>
          <cell r="G47">
            <v>742</v>
          </cell>
          <cell r="H47">
            <v>7500</v>
          </cell>
          <cell r="Q47">
            <v>7500</v>
          </cell>
          <cell r="R47">
            <v>0.1</v>
          </cell>
          <cell r="S47" t="str">
            <v>내선</v>
          </cell>
          <cell r="T47">
            <v>9.0999999999999998E-2</v>
          </cell>
        </row>
        <row r="48">
          <cell r="A48">
            <v>46</v>
          </cell>
          <cell r="B48" t="str">
            <v>FLEXIBLE  CONNECTOR</v>
          </cell>
          <cell r="C48" t="str">
            <v>방수용콘넥타38C-황동</v>
          </cell>
          <cell r="D48" t="str">
            <v>EA</v>
          </cell>
          <cell r="G48">
            <v>742</v>
          </cell>
          <cell r="H48">
            <v>5450</v>
          </cell>
          <cell r="Q48">
            <v>5450</v>
          </cell>
        </row>
        <row r="49">
          <cell r="A49">
            <v>47</v>
          </cell>
          <cell r="B49" t="str">
            <v>FLEXIBLE  TUBE 1종</v>
          </cell>
          <cell r="C49" t="str">
            <v>고장력방수 50C</v>
          </cell>
          <cell r="D49" t="str">
            <v>m</v>
          </cell>
          <cell r="G49">
            <v>742</v>
          </cell>
          <cell r="H49">
            <v>8800</v>
          </cell>
          <cell r="Q49">
            <v>8800</v>
          </cell>
          <cell r="R49">
            <v>0.1</v>
          </cell>
          <cell r="S49" t="str">
            <v>내선</v>
          </cell>
          <cell r="T49">
            <v>0.13</v>
          </cell>
        </row>
        <row r="50">
          <cell r="A50">
            <v>48</v>
          </cell>
          <cell r="B50" t="str">
            <v>FLEXIBLE  CONNECTOR</v>
          </cell>
          <cell r="C50" t="str">
            <v>방수용콘넥타50C-황동</v>
          </cell>
          <cell r="D50" t="str">
            <v>EA</v>
          </cell>
          <cell r="G50">
            <v>742</v>
          </cell>
          <cell r="H50">
            <v>7370</v>
          </cell>
          <cell r="Q50">
            <v>7370</v>
          </cell>
        </row>
        <row r="51">
          <cell r="A51">
            <v>49</v>
          </cell>
          <cell r="B51" t="str">
            <v>FLEXIBLE  TUBE 2종</v>
          </cell>
          <cell r="C51" t="str">
            <v>PLICA 방수 #15</v>
          </cell>
          <cell r="D51" t="str">
            <v>m</v>
          </cell>
          <cell r="G51">
            <v>743</v>
          </cell>
          <cell r="H51">
            <v>2370</v>
          </cell>
          <cell r="Q51">
            <v>2370</v>
          </cell>
          <cell r="R51">
            <v>0.1</v>
          </cell>
          <cell r="S51" t="str">
            <v>내선</v>
          </cell>
          <cell r="T51">
            <v>3.9E-2</v>
          </cell>
        </row>
        <row r="52">
          <cell r="A52">
            <v>50</v>
          </cell>
          <cell r="B52" t="str">
            <v>FLEXIBLE  TUBE 2종</v>
          </cell>
          <cell r="C52" t="str">
            <v>PLICA 방수 #17</v>
          </cell>
          <cell r="D52" t="str">
            <v>m</v>
          </cell>
          <cell r="G52">
            <v>743</v>
          </cell>
          <cell r="H52">
            <v>2650</v>
          </cell>
          <cell r="Q52">
            <v>2650</v>
          </cell>
          <cell r="R52">
            <v>0.1</v>
          </cell>
          <cell r="S52" t="str">
            <v>내선</v>
          </cell>
          <cell r="T52">
            <v>4.9000000000000002E-2</v>
          </cell>
        </row>
        <row r="53">
          <cell r="A53">
            <v>51</v>
          </cell>
          <cell r="B53" t="str">
            <v>FLEXIBLE  TUBE 2종</v>
          </cell>
          <cell r="C53" t="str">
            <v>PLICA 방수 #24</v>
          </cell>
          <cell r="D53" t="str">
            <v>m</v>
          </cell>
          <cell r="G53">
            <v>743</v>
          </cell>
          <cell r="H53">
            <v>3520</v>
          </cell>
          <cell r="Q53">
            <v>3520</v>
          </cell>
          <cell r="R53">
            <v>0.1</v>
          </cell>
          <cell r="S53" t="str">
            <v>내선</v>
          </cell>
          <cell r="T53">
            <v>6.3E-2</v>
          </cell>
        </row>
        <row r="54">
          <cell r="A54">
            <v>52</v>
          </cell>
          <cell r="B54" t="str">
            <v>FLEXIBLE  TUBE 2종</v>
          </cell>
          <cell r="C54" t="str">
            <v>PLICA 방수 #30</v>
          </cell>
          <cell r="D54" t="str">
            <v>EA</v>
          </cell>
          <cell r="G54">
            <v>743</v>
          </cell>
          <cell r="H54">
            <v>4560</v>
          </cell>
          <cell r="Q54">
            <v>4560</v>
          </cell>
          <cell r="R54">
            <v>0.1</v>
          </cell>
          <cell r="S54" t="str">
            <v>내선</v>
          </cell>
          <cell r="T54">
            <v>7.6999999999999999E-2</v>
          </cell>
        </row>
        <row r="55">
          <cell r="A55">
            <v>53</v>
          </cell>
          <cell r="B55" t="str">
            <v>노말 밴드</v>
          </cell>
          <cell r="C55" t="str">
            <v>ST  28C</v>
          </cell>
          <cell r="D55" t="str">
            <v>EA</v>
          </cell>
          <cell r="G55">
            <v>741</v>
          </cell>
          <cell r="H55">
            <v>1440</v>
          </cell>
          <cell r="Q55">
            <v>1440</v>
          </cell>
        </row>
        <row r="56">
          <cell r="A56">
            <v>54</v>
          </cell>
          <cell r="B56" t="str">
            <v>노말 밴드</v>
          </cell>
          <cell r="C56" t="str">
            <v>ST  36C</v>
          </cell>
          <cell r="D56" t="str">
            <v>EA</v>
          </cell>
          <cell r="G56">
            <v>741</v>
          </cell>
          <cell r="H56">
            <v>2240</v>
          </cell>
          <cell r="Q56">
            <v>2240</v>
          </cell>
        </row>
        <row r="57">
          <cell r="A57">
            <v>55</v>
          </cell>
          <cell r="B57" t="str">
            <v>노말 밴드</v>
          </cell>
          <cell r="C57" t="str">
            <v>ST  42C</v>
          </cell>
          <cell r="D57" t="str">
            <v>EA</v>
          </cell>
          <cell r="G57">
            <v>741</v>
          </cell>
          <cell r="H57">
            <v>2640</v>
          </cell>
          <cell r="Q57">
            <v>2640</v>
          </cell>
        </row>
        <row r="58">
          <cell r="A58">
            <v>56</v>
          </cell>
          <cell r="B58" t="str">
            <v>노말 밴드</v>
          </cell>
          <cell r="C58" t="str">
            <v>ST  54C</v>
          </cell>
          <cell r="D58" t="str">
            <v>EA</v>
          </cell>
          <cell r="G58">
            <v>741</v>
          </cell>
          <cell r="H58">
            <v>4000</v>
          </cell>
          <cell r="Q58">
            <v>4000</v>
          </cell>
        </row>
        <row r="59">
          <cell r="A59">
            <v>57</v>
          </cell>
          <cell r="B59" t="str">
            <v>노말 밴드</v>
          </cell>
          <cell r="C59" t="str">
            <v>ST  104C</v>
          </cell>
          <cell r="D59" t="str">
            <v>EA</v>
          </cell>
          <cell r="G59">
            <v>741</v>
          </cell>
          <cell r="H59">
            <v>18400</v>
          </cell>
          <cell r="Q59">
            <v>18400</v>
          </cell>
        </row>
        <row r="60">
          <cell r="A60">
            <v>58</v>
          </cell>
          <cell r="B60" t="str">
            <v>FLEXIBLE  CONNECTOR</v>
          </cell>
          <cell r="C60" t="str">
            <v>PLICA 방수 #24</v>
          </cell>
          <cell r="D60" t="str">
            <v>EA</v>
          </cell>
          <cell r="G60">
            <v>743</v>
          </cell>
          <cell r="H60">
            <v>1010</v>
          </cell>
          <cell r="Q60">
            <v>1010</v>
          </cell>
        </row>
        <row r="61">
          <cell r="A61">
            <v>59</v>
          </cell>
          <cell r="B61" t="str">
            <v>FLEXIBLE  CONNECTOR</v>
          </cell>
          <cell r="C61" t="str">
            <v>PLICA 방수 #30</v>
          </cell>
          <cell r="D61" t="str">
            <v>EA</v>
          </cell>
          <cell r="G61">
            <v>743</v>
          </cell>
          <cell r="H61">
            <v>1620</v>
          </cell>
          <cell r="Q61">
            <v>1620</v>
          </cell>
        </row>
        <row r="62">
          <cell r="A62">
            <v>60</v>
          </cell>
          <cell r="B62" t="str">
            <v>노말 밴드</v>
          </cell>
          <cell r="C62" t="str">
            <v>HI-PVC  28C</v>
          </cell>
          <cell r="D62" t="str">
            <v>EA</v>
          </cell>
          <cell r="G62">
            <v>745</v>
          </cell>
          <cell r="H62">
            <v>800</v>
          </cell>
          <cell r="Q62">
            <v>800</v>
          </cell>
        </row>
        <row r="63">
          <cell r="A63">
            <v>61</v>
          </cell>
          <cell r="B63" t="str">
            <v>노말 밴드</v>
          </cell>
          <cell r="C63" t="str">
            <v>HI-PVC  36C</v>
          </cell>
          <cell r="D63" t="str">
            <v>EA</v>
          </cell>
          <cell r="G63">
            <v>745</v>
          </cell>
          <cell r="H63">
            <v>900</v>
          </cell>
          <cell r="Q63">
            <v>900</v>
          </cell>
        </row>
        <row r="64">
          <cell r="A64">
            <v>62</v>
          </cell>
          <cell r="B64" t="str">
            <v>노말 밴드</v>
          </cell>
          <cell r="C64" t="str">
            <v>HI-PVC  42C</v>
          </cell>
          <cell r="D64" t="str">
            <v>EA</v>
          </cell>
          <cell r="G64">
            <v>745</v>
          </cell>
          <cell r="H64">
            <v>1200</v>
          </cell>
          <cell r="Q64">
            <v>1200</v>
          </cell>
        </row>
        <row r="65">
          <cell r="A65">
            <v>63</v>
          </cell>
          <cell r="Q65" t="str">
            <v/>
          </cell>
        </row>
        <row r="66">
          <cell r="A66">
            <v>64</v>
          </cell>
          <cell r="Q66" t="str">
            <v/>
          </cell>
        </row>
        <row r="67">
          <cell r="A67">
            <v>65</v>
          </cell>
          <cell r="B67" t="str">
            <v xml:space="preserve">전선 </v>
          </cell>
          <cell r="C67" t="str">
            <v>IV   1.6</v>
          </cell>
          <cell r="D67" t="str">
            <v>m</v>
          </cell>
          <cell r="G67">
            <v>714</v>
          </cell>
          <cell r="H67">
            <v>69</v>
          </cell>
          <cell r="Q67">
            <v>69</v>
          </cell>
          <cell r="R67">
            <v>0.1</v>
          </cell>
          <cell r="S67" t="str">
            <v>내선</v>
          </cell>
          <cell r="T67">
            <v>0.01</v>
          </cell>
          <cell r="U67" t="str">
            <v>내선</v>
          </cell>
          <cell r="V67">
            <v>8.0000000000000002E-3</v>
          </cell>
          <cell r="Y67" t="str">
            <v>바닥배선 :80%</v>
          </cell>
        </row>
        <row r="68">
          <cell r="A68">
            <v>66</v>
          </cell>
          <cell r="B68" t="str">
            <v xml:space="preserve">전선 </v>
          </cell>
          <cell r="C68" t="str">
            <v>IV   2.0</v>
          </cell>
          <cell r="D68" t="str">
            <v>m</v>
          </cell>
          <cell r="G68">
            <v>714</v>
          </cell>
          <cell r="H68">
            <v>103</v>
          </cell>
          <cell r="Q68">
            <v>103</v>
          </cell>
          <cell r="R68">
            <v>0.1</v>
          </cell>
          <cell r="S68" t="str">
            <v>내선</v>
          </cell>
          <cell r="T68">
            <v>0.01</v>
          </cell>
          <cell r="U68" t="str">
            <v>내선</v>
          </cell>
          <cell r="V68">
            <v>8.0000000000000002E-3</v>
          </cell>
          <cell r="Y68" t="str">
            <v>바닥배선 :80%</v>
          </cell>
        </row>
        <row r="69">
          <cell r="A69">
            <v>67</v>
          </cell>
          <cell r="B69" t="str">
            <v xml:space="preserve">전선 </v>
          </cell>
          <cell r="C69" t="str">
            <v>IV   5.5sq</v>
          </cell>
          <cell r="D69" t="str">
            <v>m</v>
          </cell>
          <cell r="G69">
            <v>714</v>
          </cell>
          <cell r="H69">
            <v>196</v>
          </cell>
          <cell r="Q69">
            <v>196</v>
          </cell>
          <cell r="R69">
            <v>0.1</v>
          </cell>
          <cell r="S69" t="str">
            <v>내선</v>
          </cell>
          <cell r="T69">
            <v>0.01</v>
          </cell>
          <cell r="U69" t="str">
            <v>내선</v>
          </cell>
          <cell r="V69">
            <v>8.0000000000000002E-3</v>
          </cell>
          <cell r="Y69" t="str">
            <v>바닥배선 :80%</v>
          </cell>
        </row>
        <row r="70">
          <cell r="A70">
            <v>68</v>
          </cell>
          <cell r="B70" t="str">
            <v xml:space="preserve">전선 </v>
          </cell>
          <cell r="C70" t="str">
            <v>IV   8sq</v>
          </cell>
          <cell r="D70" t="str">
            <v>m</v>
          </cell>
          <cell r="G70">
            <v>714</v>
          </cell>
          <cell r="H70">
            <v>277</v>
          </cell>
          <cell r="Q70">
            <v>277</v>
          </cell>
          <cell r="R70">
            <v>0.1</v>
          </cell>
          <cell r="S70" t="str">
            <v>내선</v>
          </cell>
          <cell r="T70">
            <v>0.02</v>
          </cell>
          <cell r="U70" t="str">
            <v>내선</v>
          </cell>
          <cell r="V70">
            <v>1.6E-2</v>
          </cell>
          <cell r="Y70" t="str">
            <v>바닥배선 :80%</v>
          </cell>
        </row>
        <row r="71">
          <cell r="A71">
            <v>69</v>
          </cell>
          <cell r="B71" t="str">
            <v xml:space="preserve">전선 </v>
          </cell>
          <cell r="C71" t="str">
            <v>IV   14sq</v>
          </cell>
          <cell r="D71" t="str">
            <v>m</v>
          </cell>
          <cell r="G71">
            <v>714</v>
          </cell>
          <cell r="H71">
            <v>543</v>
          </cell>
          <cell r="Q71">
            <v>543</v>
          </cell>
          <cell r="R71">
            <v>0.1</v>
          </cell>
          <cell r="S71" t="str">
            <v>내선</v>
          </cell>
          <cell r="T71">
            <v>0.02</v>
          </cell>
          <cell r="U71" t="str">
            <v>내선</v>
          </cell>
          <cell r="V71">
            <v>1.6E-2</v>
          </cell>
          <cell r="Y71" t="str">
            <v>바닥배선 :80%</v>
          </cell>
        </row>
        <row r="72">
          <cell r="A72">
            <v>70</v>
          </cell>
          <cell r="B72" t="str">
            <v xml:space="preserve">전선 </v>
          </cell>
          <cell r="C72" t="str">
            <v>IV   22sq</v>
          </cell>
          <cell r="D72" t="str">
            <v>m</v>
          </cell>
          <cell r="G72">
            <v>714</v>
          </cell>
          <cell r="H72">
            <v>830</v>
          </cell>
          <cell r="Q72">
            <v>830</v>
          </cell>
          <cell r="R72">
            <v>0.1</v>
          </cell>
          <cell r="S72" t="str">
            <v>내선</v>
          </cell>
          <cell r="T72">
            <v>3.1E-2</v>
          </cell>
          <cell r="U72" t="str">
            <v>내선</v>
          </cell>
          <cell r="V72">
            <v>2.5000000000000001E-2</v>
          </cell>
          <cell r="Y72" t="str">
            <v>바닥배선 :80%</v>
          </cell>
        </row>
        <row r="73">
          <cell r="A73">
            <v>71</v>
          </cell>
          <cell r="B73" t="str">
            <v xml:space="preserve">전선 </v>
          </cell>
          <cell r="C73" t="str">
            <v>IV   38sq</v>
          </cell>
          <cell r="D73" t="str">
            <v>m</v>
          </cell>
          <cell r="G73">
            <v>714</v>
          </cell>
          <cell r="H73">
            <v>1321</v>
          </cell>
          <cell r="Q73">
            <v>1321</v>
          </cell>
          <cell r="R73">
            <v>0.1</v>
          </cell>
          <cell r="S73" t="str">
            <v>내선</v>
          </cell>
          <cell r="T73">
            <v>3.1E-2</v>
          </cell>
          <cell r="U73" t="str">
            <v>내선</v>
          </cell>
          <cell r="V73">
            <v>2.5000000000000001E-2</v>
          </cell>
          <cell r="Y73" t="str">
            <v>바닥배선 :80%</v>
          </cell>
        </row>
        <row r="74">
          <cell r="A74">
            <v>72</v>
          </cell>
          <cell r="Q74" t="str">
            <v/>
          </cell>
        </row>
        <row r="75">
          <cell r="A75">
            <v>73</v>
          </cell>
          <cell r="Q75" t="str">
            <v/>
          </cell>
        </row>
        <row r="76">
          <cell r="A76">
            <v>74</v>
          </cell>
          <cell r="Q76" t="str">
            <v/>
          </cell>
        </row>
        <row r="77">
          <cell r="A77">
            <v>75</v>
          </cell>
          <cell r="B77" t="str">
            <v xml:space="preserve">전선 </v>
          </cell>
          <cell r="C77" t="str">
            <v>GV   2.0sq</v>
          </cell>
          <cell r="D77" t="str">
            <v>m</v>
          </cell>
          <cell r="G77">
            <v>715</v>
          </cell>
          <cell r="H77">
            <v>177</v>
          </cell>
          <cell r="Q77">
            <v>177</v>
          </cell>
          <cell r="R77">
            <v>0.1</v>
          </cell>
          <cell r="S77" t="str">
            <v>내선</v>
          </cell>
          <cell r="T77">
            <v>0.01</v>
          </cell>
          <cell r="U77" t="str">
            <v>내선</v>
          </cell>
          <cell r="V77">
            <v>8.0000000000000002E-3</v>
          </cell>
          <cell r="Y77" t="str">
            <v>바닥배선 :80%</v>
          </cell>
        </row>
        <row r="78">
          <cell r="A78">
            <v>76</v>
          </cell>
          <cell r="B78" t="str">
            <v xml:space="preserve">전선 </v>
          </cell>
          <cell r="C78" t="str">
            <v>GV   3.5sq</v>
          </cell>
          <cell r="D78" t="str">
            <v>m</v>
          </cell>
          <cell r="G78">
            <v>715</v>
          </cell>
          <cell r="H78">
            <v>239</v>
          </cell>
          <cell r="Q78">
            <v>239</v>
          </cell>
          <cell r="R78">
            <v>0.1</v>
          </cell>
          <cell r="S78" t="str">
            <v>내선</v>
          </cell>
          <cell r="T78">
            <v>0.01</v>
          </cell>
          <cell r="U78" t="str">
            <v>내선</v>
          </cell>
          <cell r="V78">
            <v>8.0000000000000002E-3</v>
          </cell>
          <cell r="Y78" t="str">
            <v>바닥배선 :80%</v>
          </cell>
        </row>
        <row r="79">
          <cell r="A79">
            <v>77</v>
          </cell>
          <cell r="B79" t="str">
            <v xml:space="preserve">전선 </v>
          </cell>
          <cell r="C79" t="str">
            <v>GV   5.5sq</v>
          </cell>
          <cell r="D79" t="str">
            <v>m</v>
          </cell>
          <cell r="G79">
            <v>715</v>
          </cell>
          <cell r="H79">
            <v>324</v>
          </cell>
          <cell r="Q79">
            <v>324</v>
          </cell>
          <cell r="R79">
            <v>0.1</v>
          </cell>
          <cell r="S79" t="str">
            <v>내선</v>
          </cell>
          <cell r="T79">
            <v>0.01</v>
          </cell>
          <cell r="U79" t="str">
            <v>내선</v>
          </cell>
          <cell r="V79">
            <v>8.0000000000000002E-3</v>
          </cell>
          <cell r="Y79" t="str">
            <v>바닥배선 :80%</v>
          </cell>
        </row>
        <row r="80">
          <cell r="A80">
            <v>78</v>
          </cell>
          <cell r="B80" t="str">
            <v xml:space="preserve">전선 </v>
          </cell>
          <cell r="C80" t="str">
            <v>GV   8sq</v>
          </cell>
          <cell r="D80" t="str">
            <v>m</v>
          </cell>
          <cell r="G80">
            <v>715</v>
          </cell>
          <cell r="H80">
            <v>495</v>
          </cell>
          <cell r="Q80">
            <v>495</v>
          </cell>
          <cell r="R80">
            <v>0.1</v>
          </cell>
          <cell r="S80" t="str">
            <v>내선</v>
          </cell>
          <cell r="T80">
            <v>0.02</v>
          </cell>
          <cell r="U80" t="str">
            <v>내선</v>
          </cell>
          <cell r="V80">
            <v>1.6E-2</v>
          </cell>
          <cell r="Y80" t="str">
            <v>바닥배선 :80%</v>
          </cell>
        </row>
        <row r="81">
          <cell r="A81">
            <v>79</v>
          </cell>
          <cell r="B81" t="str">
            <v xml:space="preserve">전선 </v>
          </cell>
          <cell r="C81" t="str">
            <v>GV   14sq</v>
          </cell>
          <cell r="D81" t="str">
            <v>m</v>
          </cell>
          <cell r="G81">
            <v>715</v>
          </cell>
          <cell r="H81">
            <v>835</v>
          </cell>
          <cell r="Q81">
            <v>835</v>
          </cell>
          <cell r="R81">
            <v>0.1</v>
          </cell>
          <cell r="S81" t="str">
            <v>내선</v>
          </cell>
          <cell r="T81">
            <v>0.02</v>
          </cell>
          <cell r="U81" t="str">
            <v>내선</v>
          </cell>
          <cell r="V81">
            <v>1.6E-2</v>
          </cell>
          <cell r="Y81" t="str">
            <v>바닥배선 :80%</v>
          </cell>
        </row>
        <row r="82">
          <cell r="A82">
            <v>80</v>
          </cell>
          <cell r="B82" t="str">
            <v xml:space="preserve">전선 </v>
          </cell>
          <cell r="C82" t="str">
            <v>GV   22sq</v>
          </cell>
          <cell r="D82" t="str">
            <v>m</v>
          </cell>
          <cell r="G82">
            <v>715</v>
          </cell>
          <cell r="H82">
            <v>1159</v>
          </cell>
          <cell r="Q82">
            <v>1159</v>
          </cell>
          <cell r="R82">
            <v>0.1</v>
          </cell>
          <cell r="S82" t="str">
            <v>내선</v>
          </cell>
          <cell r="T82">
            <v>3.1E-2</v>
          </cell>
          <cell r="U82" t="str">
            <v>내선</v>
          </cell>
          <cell r="V82">
            <v>2.5000000000000001E-2</v>
          </cell>
          <cell r="Y82" t="str">
            <v>바닥배선 :80%</v>
          </cell>
        </row>
        <row r="83">
          <cell r="A83">
            <v>81</v>
          </cell>
          <cell r="B83" t="str">
            <v xml:space="preserve">전선 </v>
          </cell>
          <cell r="C83" t="str">
            <v>GV   38sq</v>
          </cell>
          <cell r="D83" t="str">
            <v>m</v>
          </cell>
          <cell r="G83">
            <v>715</v>
          </cell>
          <cell r="H83">
            <v>1746</v>
          </cell>
          <cell r="Q83">
            <v>1746</v>
          </cell>
          <cell r="R83">
            <v>0.1</v>
          </cell>
          <cell r="S83" t="str">
            <v>내선</v>
          </cell>
          <cell r="T83">
            <v>3.1E-2</v>
          </cell>
          <cell r="U83" t="str">
            <v>내선</v>
          </cell>
          <cell r="V83">
            <v>2.5000000000000001E-2</v>
          </cell>
          <cell r="Y83" t="str">
            <v>바닥배선 :80%</v>
          </cell>
        </row>
        <row r="84">
          <cell r="A84">
            <v>82</v>
          </cell>
          <cell r="B84" t="str">
            <v xml:space="preserve">전선 </v>
          </cell>
          <cell r="C84" t="str">
            <v>GV   60sq</v>
          </cell>
          <cell r="D84" t="str">
            <v>m</v>
          </cell>
          <cell r="G84">
            <v>715</v>
          </cell>
          <cell r="H84">
            <v>2760</v>
          </cell>
          <cell r="Q84">
            <v>2760</v>
          </cell>
          <cell r="R84">
            <v>0.1</v>
          </cell>
          <cell r="S84" t="str">
            <v>내선</v>
          </cell>
          <cell r="T84">
            <v>5.1999999999999998E-2</v>
          </cell>
          <cell r="U84" t="str">
            <v>내선</v>
          </cell>
          <cell r="V84">
            <v>4.2000000000000003E-2</v>
          </cell>
          <cell r="Y84" t="str">
            <v>바닥배선 :80%</v>
          </cell>
        </row>
        <row r="85">
          <cell r="A85">
            <v>83</v>
          </cell>
          <cell r="B85" t="str">
            <v xml:space="preserve">전선 </v>
          </cell>
          <cell r="C85" t="str">
            <v>GV   100sq</v>
          </cell>
          <cell r="D85" t="str">
            <v>m</v>
          </cell>
          <cell r="G85">
            <v>715</v>
          </cell>
          <cell r="H85">
            <v>4112</v>
          </cell>
          <cell r="Q85">
            <v>4112</v>
          </cell>
          <cell r="R85">
            <v>0.1</v>
          </cell>
          <cell r="S85" t="str">
            <v>내선</v>
          </cell>
          <cell r="T85">
            <v>6.4000000000000001E-2</v>
          </cell>
          <cell r="U85" t="str">
            <v>내선</v>
          </cell>
          <cell r="V85">
            <v>5.0999999999999997E-2</v>
          </cell>
          <cell r="Y85" t="str">
            <v>바닥배선 :80%</v>
          </cell>
        </row>
        <row r="86">
          <cell r="A86">
            <v>84</v>
          </cell>
          <cell r="Q86" t="str">
            <v/>
          </cell>
        </row>
        <row r="87">
          <cell r="A87">
            <v>85</v>
          </cell>
          <cell r="Q87" t="str">
            <v/>
          </cell>
        </row>
        <row r="88">
          <cell r="A88">
            <v>86</v>
          </cell>
          <cell r="Q88" t="str">
            <v/>
          </cell>
        </row>
        <row r="89">
          <cell r="A89">
            <v>87</v>
          </cell>
          <cell r="B89" t="str">
            <v>동 피뢰침H:7.5M이하</v>
          </cell>
          <cell r="C89" t="str">
            <v>大14×430㎜</v>
          </cell>
          <cell r="D89" t="str">
            <v>EA</v>
          </cell>
          <cell r="G89">
            <v>800</v>
          </cell>
          <cell r="H89">
            <v>10800</v>
          </cell>
          <cell r="Q89">
            <v>10800</v>
          </cell>
          <cell r="S89" t="str">
            <v>내선</v>
          </cell>
          <cell r="T89">
            <v>0.89999999999999991</v>
          </cell>
          <cell r="U89" t="str">
            <v>내선</v>
          </cell>
          <cell r="V89">
            <v>1.5</v>
          </cell>
          <cell r="Y89" t="str">
            <v>발판좋은곳(철탑)60%</v>
          </cell>
        </row>
        <row r="90">
          <cell r="A90">
            <v>88</v>
          </cell>
          <cell r="B90" t="str">
            <v>동 피뢰침H:10M이하</v>
          </cell>
          <cell r="C90" t="str">
            <v>大14×430㎜</v>
          </cell>
          <cell r="D90" t="str">
            <v>EA</v>
          </cell>
          <cell r="G90">
            <v>800</v>
          </cell>
          <cell r="H90">
            <v>10800</v>
          </cell>
          <cell r="Q90">
            <v>10800</v>
          </cell>
          <cell r="S90" t="str">
            <v>내선</v>
          </cell>
          <cell r="T90">
            <v>1.1399999999999999</v>
          </cell>
          <cell r="U90" t="str">
            <v>내선</v>
          </cell>
          <cell r="V90">
            <v>1.9</v>
          </cell>
          <cell r="Y90" t="str">
            <v>*배선,접지물포함</v>
          </cell>
        </row>
        <row r="91">
          <cell r="A91">
            <v>89</v>
          </cell>
          <cell r="B91" t="str">
            <v>동 피뢰침H:15M이하</v>
          </cell>
          <cell r="C91" t="str">
            <v>大14×430㎜</v>
          </cell>
          <cell r="D91" t="str">
            <v>EA</v>
          </cell>
          <cell r="G91">
            <v>800</v>
          </cell>
          <cell r="H91">
            <v>10800</v>
          </cell>
          <cell r="Q91">
            <v>10800</v>
          </cell>
          <cell r="U91" t="str">
            <v>배전</v>
          </cell>
          <cell r="V91">
            <v>2.6</v>
          </cell>
          <cell r="Y91" t="str">
            <v>*전주설치는배전전공</v>
          </cell>
        </row>
        <row r="92">
          <cell r="A92">
            <v>90</v>
          </cell>
          <cell r="B92" t="str">
            <v>동 피뢰침H:20M이하</v>
          </cell>
          <cell r="C92" t="str">
            <v>大14×430㎜</v>
          </cell>
          <cell r="D92" t="str">
            <v>EA</v>
          </cell>
          <cell r="G92">
            <v>800</v>
          </cell>
          <cell r="H92">
            <v>10800</v>
          </cell>
          <cell r="Q92">
            <v>10800</v>
          </cell>
          <cell r="U92" t="str">
            <v>배전</v>
          </cell>
          <cell r="V92">
            <v>3.4</v>
          </cell>
          <cell r="Y92" t="str">
            <v>상동</v>
          </cell>
        </row>
        <row r="93">
          <cell r="A93">
            <v>91</v>
          </cell>
          <cell r="B93" t="str">
            <v>동 피뢰침H:7.5M이하</v>
          </cell>
          <cell r="C93" t="str">
            <v>中14×320㎜</v>
          </cell>
          <cell r="D93" t="str">
            <v>EA</v>
          </cell>
          <cell r="G93">
            <v>800</v>
          </cell>
          <cell r="H93">
            <v>9560</v>
          </cell>
          <cell r="Q93">
            <v>9560</v>
          </cell>
          <cell r="S93" t="str">
            <v>내선</v>
          </cell>
          <cell r="T93">
            <v>0.89999999999999991</v>
          </cell>
          <cell r="U93" t="str">
            <v>내선</v>
          </cell>
          <cell r="V93">
            <v>1.5</v>
          </cell>
          <cell r="Y93" t="str">
            <v>상동</v>
          </cell>
        </row>
        <row r="94">
          <cell r="A94">
            <v>92</v>
          </cell>
          <cell r="B94" t="str">
            <v>동 피뢰침H:10M이하</v>
          </cell>
          <cell r="C94" t="str">
            <v>中14×320㎜</v>
          </cell>
          <cell r="D94" t="str">
            <v>EA</v>
          </cell>
          <cell r="G94">
            <v>800</v>
          </cell>
          <cell r="H94">
            <v>9560</v>
          </cell>
          <cell r="Q94">
            <v>9560</v>
          </cell>
          <cell r="S94" t="str">
            <v>내선</v>
          </cell>
          <cell r="T94">
            <v>1.1399999999999999</v>
          </cell>
          <cell r="U94" t="str">
            <v>내선</v>
          </cell>
          <cell r="V94">
            <v>1.9</v>
          </cell>
          <cell r="Y94" t="str">
            <v>상동</v>
          </cell>
        </row>
        <row r="95">
          <cell r="A95">
            <v>93</v>
          </cell>
          <cell r="B95" t="str">
            <v>동 피뢰침H:15M이하</v>
          </cell>
          <cell r="C95" t="str">
            <v>中14×320㎜</v>
          </cell>
          <cell r="D95" t="str">
            <v>EA</v>
          </cell>
          <cell r="G95">
            <v>800</v>
          </cell>
          <cell r="H95">
            <v>9560</v>
          </cell>
          <cell r="Q95">
            <v>9560</v>
          </cell>
          <cell r="U95" t="str">
            <v>배전</v>
          </cell>
          <cell r="V95">
            <v>2.6</v>
          </cell>
          <cell r="Y95" t="str">
            <v>상동</v>
          </cell>
        </row>
        <row r="96">
          <cell r="A96">
            <v>94</v>
          </cell>
          <cell r="B96" t="str">
            <v>동 피뢰침H:20M이하</v>
          </cell>
          <cell r="C96" t="str">
            <v>中14×320㎜</v>
          </cell>
          <cell r="D96" t="str">
            <v>EA</v>
          </cell>
          <cell r="G96">
            <v>800</v>
          </cell>
          <cell r="H96">
            <v>9560</v>
          </cell>
          <cell r="Q96">
            <v>9560</v>
          </cell>
          <cell r="U96" t="str">
            <v>배전</v>
          </cell>
          <cell r="V96">
            <v>3.4</v>
          </cell>
          <cell r="Y96" t="str">
            <v>상동</v>
          </cell>
        </row>
        <row r="97">
          <cell r="A97">
            <v>95</v>
          </cell>
          <cell r="Q97" t="str">
            <v/>
          </cell>
        </row>
        <row r="98">
          <cell r="A98">
            <v>96</v>
          </cell>
          <cell r="B98" t="str">
            <v>접지봉</v>
          </cell>
          <cell r="C98" t="str">
            <v>φ14×1000㎜(동피복)</v>
          </cell>
          <cell r="D98" t="str">
            <v>EA</v>
          </cell>
          <cell r="G98">
            <v>800</v>
          </cell>
          <cell r="H98">
            <v>2700</v>
          </cell>
          <cell r="Q98">
            <v>2700</v>
          </cell>
          <cell r="S98" t="str">
            <v>내선</v>
          </cell>
          <cell r="T98">
            <v>0.2</v>
          </cell>
          <cell r="U98" t="str">
            <v>보인</v>
          </cell>
          <cell r="V98">
            <v>0.1</v>
          </cell>
        </row>
        <row r="99">
          <cell r="A99">
            <v>97</v>
          </cell>
          <cell r="B99" t="str">
            <v>접지봉</v>
          </cell>
          <cell r="C99" t="str">
            <v>φ16×1800㎜(동피복)</v>
          </cell>
          <cell r="D99" t="str">
            <v>EA</v>
          </cell>
          <cell r="G99">
            <v>800</v>
          </cell>
          <cell r="H99">
            <v>3820</v>
          </cell>
          <cell r="Q99">
            <v>3820</v>
          </cell>
          <cell r="S99" t="str">
            <v>내선</v>
          </cell>
          <cell r="T99">
            <v>0.2</v>
          </cell>
          <cell r="U99" t="str">
            <v>보인</v>
          </cell>
          <cell r="V99">
            <v>0.1</v>
          </cell>
        </row>
        <row r="100">
          <cell r="A100">
            <v>98</v>
          </cell>
          <cell r="B100" t="str">
            <v>접지봉</v>
          </cell>
          <cell r="C100" t="str">
            <v>φ18×2400㎜(동피복)</v>
          </cell>
          <cell r="D100" t="str">
            <v>EA</v>
          </cell>
          <cell r="G100">
            <v>800</v>
          </cell>
          <cell r="H100">
            <v>5280</v>
          </cell>
          <cell r="Q100">
            <v>5280</v>
          </cell>
          <cell r="S100" t="str">
            <v>내선</v>
          </cell>
          <cell r="T100">
            <v>0.2</v>
          </cell>
          <cell r="U100" t="str">
            <v>보인</v>
          </cell>
          <cell r="V100">
            <v>0.1</v>
          </cell>
        </row>
        <row r="101">
          <cell r="A101">
            <v>99</v>
          </cell>
          <cell r="B101" t="str">
            <v>접지봉</v>
          </cell>
          <cell r="C101" t="str">
            <v>φ16×1800㎜-3EA</v>
          </cell>
          <cell r="D101" t="str">
            <v>조</v>
          </cell>
          <cell r="Q101">
            <v>0</v>
          </cell>
          <cell r="S101" t="str">
            <v>내선</v>
          </cell>
          <cell r="T101">
            <v>0.45</v>
          </cell>
          <cell r="U101" t="str">
            <v>보인</v>
          </cell>
          <cell r="V101">
            <v>0.23</v>
          </cell>
        </row>
        <row r="102">
          <cell r="A102">
            <v>100</v>
          </cell>
          <cell r="Q102" t="str">
            <v/>
          </cell>
        </row>
        <row r="103">
          <cell r="A103">
            <v>101</v>
          </cell>
          <cell r="B103" t="str">
            <v xml:space="preserve">전선 </v>
          </cell>
          <cell r="C103" t="str">
            <v>HIV   1.2</v>
          </cell>
          <cell r="D103" t="str">
            <v>m</v>
          </cell>
          <cell r="G103">
            <v>714</v>
          </cell>
          <cell r="H103">
            <v>45</v>
          </cell>
          <cell r="Q103">
            <v>45</v>
          </cell>
          <cell r="R103">
            <v>0.1</v>
          </cell>
          <cell r="S103" t="str">
            <v>내선</v>
          </cell>
          <cell r="T103">
            <v>0.01</v>
          </cell>
        </row>
        <row r="104">
          <cell r="A104">
            <v>102</v>
          </cell>
          <cell r="B104" t="str">
            <v xml:space="preserve">전선 </v>
          </cell>
          <cell r="C104" t="str">
            <v>HIV   1.6</v>
          </cell>
          <cell r="D104" t="str">
            <v>m</v>
          </cell>
          <cell r="G104">
            <v>714</v>
          </cell>
          <cell r="H104">
            <v>73</v>
          </cell>
          <cell r="Q104">
            <v>73</v>
          </cell>
          <cell r="R104">
            <v>0.1</v>
          </cell>
          <cell r="S104" t="str">
            <v>내선</v>
          </cell>
          <cell r="T104">
            <v>0.01</v>
          </cell>
        </row>
        <row r="105">
          <cell r="A105">
            <v>103</v>
          </cell>
          <cell r="B105" t="str">
            <v xml:space="preserve">전선 </v>
          </cell>
          <cell r="C105" t="str">
            <v>HIV   2.0</v>
          </cell>
          <cell r="D105" t="str">
            <v>m</v>
          </cell>
          <cell r="G105">
            <v>714</v>
          </cell>
          <cell r="H105">
            <v>107</v>
          </cell>
          <cell r="Q105">
            <v>107</v>
          </cell>
          <cell r="R105">
            <v>0.1</v>
          </cell>
          <cell r="S105" t="str">
            <v>내선</v>
          </cell>
          <cell r="T105">
            <v>0.01</v>
          </cell>
        </row>
        <row r="106">
          <cell r="A106">
            <v>104</v>
          </cell>
          <cell r="B106" t="str">
            <v xml:space="preserve">전선 </v>
          </cell>
          <cell r="C106" t="str">
            <v>HIV   5.5sq</v>
          </cell>
          <cell r="D106" t="str">
            <v>m</v>
          </cell>
          <cell r="G106">
            <v>714</v>
          </cell>
          <cell r="H106">
            <v>209</v>
          </cell>
          <cell r="Q106">
            <v>209</v>
          </cell>
          <cell r="R106">
            <v>0.1</v>
          </cell>
          <cell r="S106" t="str">
            <v>내선</v>
          </cell>
          <cell r="T106">
            <v>0.01</v>
          </cell>
        </row>
        <row r="107">
          <cell r="A107">
            <v>105</v>
          </cell>
          <cell r="B107" t="str">
            <v xml:space="preserve">전선 </v>
          </cell>
          <cell r="C107" t="str">
            <v>HIV   8sq</v>
          </cell>
          <cell r="D107" t="str">
            <v>m</v>
          </cell>
          <cell r="G107">
            <v>714</v>
          </cell>
          <cell r="H107">
            <v>296</v>
          </cell>
          <cell r="Q107">
            <v>296</v>
          </cell>
          <cell r="R107">
            <v>0.1</v>
          </cell>
          <cell r="S107" t="str">
            <v>내선</v>
          </cell>
          <cell r="T107">
            <v>0.02</v>
          </cell>
        </row>
        <row r="108">
          <cell r="A108">
            <v>106</v>
          </cell>
          <cell r="B108" t="str">
            <v xml:space="preserve">전선 </v>
          </cell>
          <cell r="C108" t="str">
            <v>HIV   14sq</v>
          </cell>
          <cell r="D108" t="str">
            <v>m</v>
          </cell>
          <cell r="G108">
            <v>714</v>
          </cell>
          <cell r="H108">
            <v>583</v>
          </cell>
          <cell r="Q108">
            <v>583</v>
          </cell>
          <cell r="R108">
            <v>0.1</v>
          </cell>
          <cell r="S108" t="str">
            <v>내선</v>
          </cell>
          <cell r="T108">
            <v>0.02</v>
          </cell>
        </row>
        <row r="109">
          <cell r="A109">
            <v>107</v>
          </cell>
          <cell r="B109" t="str">
            <v xml:space="preserve">전선 </v>
          </cell>
          <cell r="C109" t="str">
            <v>HIV   22sq</v>
          </cell>
          <cell r="D109" t="str">
            <v>m</v>
          </cell>
          <cell r="G109">
            <v>714</v>
          </cell>
          <cell r="H109">
            <v>888</v>
          </cell>
          <cell r="Q109">
            <v>888</v>
          </cell>
          <cell r="R109">
            <v>0.1</v>
          </cell>
          <cell r="S109" t="str">
            <v>내선</v>
          </cell>
          <cell r="T109">
            <v>3.1E-2</v>
          </cell>
        </row>
        <row r="110">
          <cell r="A110">
            <v>108</v>
          </cell>
          <cell r="B110" t="str">
            <v xml:space="preserve">전선 </v>
          </cell>
          <cell r="C110" t="str">
            <v>HIV   38sq</v>
          </cell>
          <cell r="D110" t="str">
            <v>m</v>
          </cell>
          <cell r="G110">
            <v>714</v>
          </cell>
          <cell r="H110">
            <v>1414</v>
          </cell>
          <cell r="Q110">
            <v>1414</v>
          </cell>
          <cell r="R110">
            <v>0.1</v>
          </cell>
          <cell r="S110" t="str">
            <v>내선</v>
          </cell>
          <cell r="T110">
            <v>3.1E-2</v>
          </cell>
        </row>
        <row r="111">
          <cell r="A111">
            <v>109</v>
          </cell>
          <cell r="Q111" t="str">
            <v/>
          </cell>
        </row>
        <row r="112">
          <cell r="A112">
            <v>110</v>
          </cell>
          <cell r="Q112" t="str">
            <v/>
          </cell>
        </row>
        <row r="113">
          <cell r="A113">
            <v>111</v>
          </cell>
          <cell r="Q113" t="str">
            <v/>
          </cell>
        </row>
        <row r="114">
          <cell r="A114">
            <v>112</v>
          </cell>
          <cell r="B114" t="str">
            <v>전화선</v>
          </cell>
          <cell r="C114" t="str">
            <v>TIV 0.8/2C</v>
          </cell>
          <cell r="D114" t="str">
            <v>m</v>
          </cell>
          <cell r="G114">
            <v>731</v>
          </cell>
          <cell r="H114">
            <v>60</v>
          </cell>
          <cell r="Q114">
            <v>60</v>
          </cell>
          <cell r="R114">
            <v>0.1</v>
          </cell>
          <cell r="S114" t="str">
            <v>통내</v>
          </cell>
          <cell r="T114">
            <v>1.4999999999999999E-2</v>
          </cell>
        </row>
        <row r="115">
          <cell r="A115">
            <v>113</v>
          </cell>
          <cell r="B115" t="str">
            <v>전화선</v>
          </cell>
          <cell r="C115" t="str">
            <v>TIV 1.0/2C</v>
          </cell>
          <cell r="D115" t="str">
            <v>m</v>
          </cell>
          <cell r="G115">
            <v>731</v>
          </cell>
          <cell r="H115">
            <v>113</v>
          </cell>
          <cell r="Q115">
            <v>113</v>
          </cell>
          <cell r="R115">
            <v>0.1</v>
          </cell>
          <cell r="S115" t="str">
            <v>통내</v>
          </cell>
          <cell r="T115">
            <v>1.4999999999999999E-2</v>
          </cell>
        </row>
        <row r="116">
          <cell r="A116">
            <v>114</v>
          </cell>
          <cell r="B116" t="str">
            <v>전화선</v>
          </cell>
          <cell r="C116" t="str">
            <v>TIV 1.2/2C</v>
          </cell>
          <cell r="D116" t="str">
            <v>m</v>
          </cell>
          <cell r="G116">
            <v>731</v>
          </cell>
          <cell r="H116">
            <v>119</v>
          </cell>
          <cell r="Q116">
            <v>119</v>
          </cell>
          <cell r="R116">
            <v>0.1</v>
          </cell>
          <cell r="S116" t="str">
            <v>통내</v>
          </cell>
          <cell r="T116">
            <v>1.4999999999999999E-2</v>
          </cell>
        </row>
        <row r="117">
          <cell r="A117">
            <v>115</v>
          </cell>
          <cell r="Q117" t="str">
            <v/>
          </cell>
        </row>
        <row r="118">
          <cell r="A118">
            <v>116</v>
          </cell>
          <cell r="B118" t="str">
            <v xml:space="preserve"> 저압 케이블</v>
          </cell>
          <cell r="C118" t="str">
            <v>600V CV 2.0 sq/1C</v>
          </cell>
          <cell r="D118" t="str">
            <v>m</v>
          </cell>
          <cell r="G118">
            <v>718</v>
          </cell>
          <cell r="H118">
            <v>173</v>
          </cell>
          <cell r="Q118">
            <v>173</v>
          </cell>
          <cell r="R118">
            <v>0.05</v>
          </cell>
          <cell r="S118" t="str">
            <v>저케</v>
          </cell>
          <cell r="T118">
            <v>0.01</v>
          </cell>
          <cell r="U118" t="str">
            <v>저케</v>
          </cell>
          <cell r="V118">
            <v>5.0000000000000001E-3</v>
          </cell>
          <cell r="W118" t="str">
            <v>보인</v>
          </cell>
          <cell r="X118">
            <v>5.0000000000000001E-3</v>
          </cell>
          <cell r="Y118" t="str">
            <v xml:space="preserve">옥외에서    2열동시 :180%        3열동시 :260%        4열동시 :340%         *구내부설시 본품의50%가산    </v>
          </cell>
        </row>
        <row r="119">
          <cell r="A119">
            <v>117</v>
          </cell>
          <cell r="B119" t="str">
            <v xml:space="preserve"> 저압 케이블</v>
          </cell>
          <cell r="C119" t="str">
            <v>600V CV 3.5 sq/1C</v>
          </cell>
          <cell r="D119" t="str">
            <v>m</v>
          </cell>
          <cell r="G119">
            <v>718</v>
          </cell>
          <cell r="H119">
            <v>218</v>
          </cell>
          <cell r="Q119">
            <v>218</v>
          </cell>
          <cell r="R119">
            <v>0.05</v>
          </cell>
          <cell r="S119" t="str">
            <v>저케</v>
          </cell>
          <cell r="T119">
            <v>1.0999999999999999E-2</v>
          </cell>
          <cell r="U119" t="str">
            <v>저케</v>
          </cell>
          <cell r="V119">
            <v>5.0000000000000001E-3</v>
          </cell>
          <cell r="W119" t="str">
            <v>보인</v>
          </cell>
          <cell r="X119">
            <v>5.0000000000000001E-3</v>
          </cell>
          <cell r="Y119" t="str">
            <v xml:space="preserve"> :180%        3열동시 :260%        4열동시 :340%         *구내부설시 본품의51%가산</v>
          </cell>
        </row>
        <row r="120">
          <cell r="A120">
            <v>118</v>
          </cell>
          <cell r="B120" t="str">
            <v xml:space="preserve"> 저압 케이블</v>
          </cell>
          <cell r="C120" t="str">
            <v>600V CV 5.5 sq/1C</v>
          </cell>
          <cell r="D120" t="str">
            <v>m</v>
          </cell>
          <cell r="G120">
            <v>718</v>
          </cell>
          <cell r="H120">
            <v>316</v>
          </cell>
          <cell r="Q120">
            <v>316</v>
          </cell>
          <cell r="R120">
            <v>0.05</v>
          </cell>
          <cell r="S120" t="str">
            <v>저케</v>
          </cell>
          <cell r="T120">
            <v>1.2999999999999999E-2</v>
          </cell>
          <cell r="U120" t="str">
            <v>저케</v>
          </cell>
          <cell r="V120">
            <v>5.0000000000000001E-3</v>
          </cell>
          <cell r="W120" t="str">
            <v>보인</v>
          </cell>
          <cell r="X120">
            <v>5.0000000000000001E-3</v>
          </cell>
          <cell r="Y120" t="str">
            <v xml:space="preserve"> :260%        4열동시 :340%         *구내부설시 본품의52%가산</v>
          </cell>
        </row>
        <row r="121">
          <cell r="A121">
            <v>119</v>
          </cell>
          <cell r="B121" t="str">
            <v xml:space="preserve"> 저압 케이블</v>
          </cell>
          <cell r="C121" t="str">
            <v>600V CV 8sq/1C</v>
          </cell>
          <cell r="D121" t="str">
            <v>m</v>
          </cell>
          <cell r="G121">
            <v>718</v>
          </cell>
          <cell r="H121">
            <v>409</v>
          </cell>
          <cell r="Q121">
            <v>409</v>
          </cell>
          <cell r="R121">
            <v>0.05</v>
          </cell>
          <cell r="S121" t="str">
            <v>저케</v>
          </cell>
          <cell r="T121">
            <v>1.4E-2</v>
          </cell>
          <cell r="U121" t="str">
            <v>저케</v>
          </cell>
          <cell r="V121">
            <v>5.4999999999999997E-3</v>
          </cell>
          <cell r="W121" t="str">
            <v>보인</v>
          </cell>
          <cell r="X121">
            <v>5.4999999999999997E-3</v>
          </cell>
          <cell r="Y121" t="str">
            <v xml:space="preserve"> :340%         *구내부설시 본품의53%가산</v>
          </cell>
        </row>
        <row r="122">
          <cell r="A122">
            <v>120</v>
          </cell>
          <cell r="B122" t="str">
            <v xml:space="preserve"> 저압 케이블</v>
          </cell>
          <cell r="C122" t="str">
            <v>600V  CV  14sq/1C</v>
          </cell>
          <cell r="D122" t="str">
            <v>m</v>
          </cell>
          <cell r="G122">
            <v>718</v>
          </cell>
          <cell r="H122">
            <v>719</v>
          </cell>
          <cell r="Q122">
            <v>719</v>
          </cell>
          <cell r="R122">
            <v>0.05</v>
          </cell>
          <cell r="S122" t="str">
            <v>저케</v>
          </cell>
          <cell r="T122">
            <v>0.02</v>
          </cell>
          <cell r="U122" t="str">
            <v>저케</v>
          </cell>
          <cell r="V122">
            <v>5.4999999999999997E-3</v>
          </cell>
          <cell r="W122" t="str">
            <v>보인</v>
          </cell>
          <cell r="X122">
            <v>5.4999999999999997E-3</v>
          </cell>
          <cell r="Y122" t="str">
            <v>시 본품의50%가산</v>
          </cell>
        </row>
        <row r="123">
          <cell r="A123">
            <v>121</v>
          </cell>
          <cell r="B123" t="str">
            <v xml:space="preserve"> 저압 케이블</v>
          </cell>
          <cell r="C123" t="str">
            <v>600V  CV 22sq/1C</v>
          </cell>
          <cell r="D123" t="str">
            <v>m</v>
          </cell>
          <cell r="G123">
            <v>718</v>
          </cell>
          <cell r="H123">
            <v>949</v>
          </cell>
          <cell r="Q123">
            <v>949</v>
          </cell>
          <cell r="R123">
            <v>0.05</v>
          </cell>
          <cell r="S123" t="str">
            <v>저케</v>
          </cell>
          <cell r="T123">
            <v>2.5999999999999999E-2</v>
          </cell>
          <cell r="U123" t="str">
            <v>저케</v>
          </cell>
          <cell r="V123">
            <v>7.0000000000000001E-3</v>
          </cell>
          <cell r="W123" t="str">
            <v>보인</v>
          </cell>
          <cell r="X123">
            <v>5.4999999999999997E-3</v>
          </cell>
        </row>
        <row r="124">
          <cell r="A124">
            <v>122</v>
          </cell>
          <cell r="B124" t="str">
            <v xml:space="preserve"> 저압 케이블</v>
          </cell>
          <cell r="C124" t="str">
            <v>600V  CV 38sq/1C</v>
          </cell>
          <cell r="D124" t="str">
            <v>m</v>
          </cell>
          <cell r="G124">
            <v>718</v>
          </cell>
          <cell r="H124">
            <v>1461</v>
          </cell>
          <cell r="Q124">
            <v>1461</v>
          </cell>
          <cell r="R124">
            <v>0.05</v>
          </cell>
          <cell r="S124" t="str">
            <v>저케</v>
          </cell>
          <cell r="T124">
            <v>3.5999999999999997E-2</v>
          </cell>
          <cell r="U124" t="str">
            <v>저케</v>
          </cell>
          <cell r="V124">
            <v>7.4999999999999997E-3</v>
          </cell>
          <cell r="W124" t="str">
            <v>보인</v>
          </cell>
          <cell r="X124">
            <v>7.0000000000000001E-3</v>
          </cell>
        </row>
        <row r="125">
          <cell r="A125">
            <v>123</v>
          </cell>
          <cell r="B125" t="str">
            <v xml:space="preserve"> 저압 케이블</v>
          </cell>
          <cell r="C125" t="str">
            <v>600V  CV 60sq/1C</v>
          </cell>
          <cell r="D125" t="str">
            <v>m</v>
          </cell>
          <cell r="G125">
            <v>718</v>
          </cell>
          <cell r="H125">
            <v>2288</v>
          </cell>
          <cell r="Q125">
            <v>2288</v>
          </cell>
          <cell r="R125">
            <v>0.05</v>
          </cell>
          <cell r="S125" t="str">
            <v>저케</v>
          </cell>
          <cell r="T125">
            <v>4.9000000000000002E-2</v>
          </cell>
          <cell r="U125" t="str">
            <v>저케</v>
          </cell>
          <cell r="V125">
            <v>8.5000000000000006E-3</v>
          </cell>
          <cell r="W125" t="str">
            <v>보인</v>
          </cell>
          <cell r="X125">
            <v>8.5000000000000006E-3</v>
          </cell>
        </row>
        <row r="126">
          <cell r="A126">
            <v>124</v>
          </cell>
          <cell r="B126" t="str">
            <v xml:space="preserve"> 저압 케이블</v>
          </cell>
          <cell r="C126" t="str">
            <v>600V  CV 100sq/1C</v>
          </cell>
          <cell r="D126" t="str">
            <v>m</v>
          </cell>
          <cell r="G126">
            <v>718</v>
          </cell>
          <cell r="H126">
            <v>3735</v>
          </cell>
          <cell r="Q126">
            <v>3735</v>
          </cell>
          <cell r="R126">
            <v>0.05</v>
          </cell>
          <cell r="S126" t="str">
            <v>저케</v>
          </cell>
          <cell r="T126">
            <v>7.0999999999999994E-2</v>
          </cell>
          <cell r="U126" t="str">
            <v>저케</v>
          </cell>
          <cell r="V126">
            <v>1.15E-2</v>
          </cell>
          <cell r="W126" t="str">
            <v>보인</v>
          </cell>
          <cell r="X126">
            <v>1.0999999999999999E-2</v>
          </cell>
        </row>
        <row r="127">
          <cell r="A127">
            <v>125</v>
          </cell>
          <cell r="B127" t="str">
            <v xml:space="preserve"> 저압 케이블</v>
          </cell>
          <cell r="C127" t="str">
            <v>600V  CV 150sq/1C</v>
          </cell>
          <cell r="D127" t="str">
            <v>m</v>
          </cell>
          <cell r="G127">
            <v>718</v>
          </cell>
          <cell r="H127">
            <v>5445</v>
          </cell>
          <cell r="Q127">
            <v>5445</v>
          </cell>
          <cell r="R127">
            <v>0.05</v>
          </cell>
          <cell r="S127" t="str">
            <v>저케</v>
          </cell>
          <cell r="T127">
            <v>9.7000000000000003E-2</v>
          </cell>
          <cell r="U127" t="str">
            <v>저케</v>
          </cell>
          <cell r="V127">
            <v>1.4500000000000001E-2</v>
          </cell>
          <cell r="W127" t="str">
            <v>보인</v>
          </cell>
          <cell r="X127">
            <v>1.4500000000000001E-2</v>
          </cell>
        </row>
        <row r="128">
          <cell r="A128">
            <v>126</v>
          </cell>
          <cell r="B128" t="str">
            <v xml:space="preserve"> 저압 케이블</v>
          </cell>
          <cell r="C128" t="str">
            <v>600V  CV 200sq/1C</v>
          </cell>
          <cell r="D128" t="str">
            <v>m</v>
          </cell>
          <cell r="G128">
            <v>718</v>
          </cell>
          <cell r="H128">
            <v>8560</v>
          </cell>
          <cell r="Q128">
            <v>8560</v>
          </cell>
          <cell r="R128">
            <v>0.05</v>
          </cell>
          <cell r="S128" t="str">
            <v>저케</v>
          </cell>
          <cell r="T128">
            <v>0.11700000000000001</v>
          </cell>
          <cell r="U128" t="str">
            <v>저케</v>
          </cell>
          <cell r="V128">
            <v>1.7500000000000002E-2</v>
          </cell>
          <cell r="W128" t="str">
            <v>보인</v>
          </cell>
          <cell r="X128">
            <v>1.7000000000000001E-2</v>
          </cell>
        </row>
        <row r="129">
          <cell r="A129">
            <v>127</v>
          </cell>
          <cell r="B129" t="str">
            <v xml:space="preserve"> 저압 케이블</v>
          </cell>
          <cell r="C129" t="str">
            <v>600V  CV 250sq/1C</v>
          </cell>
          <cell r="D129" t="str">
            <v>m</v>
          </cell>
          <cell r="G129">
            <v>718</v>
          </cell>
          <cell r="H129">
            <v>9933</v>
          </cell>
          <cell r="Q129">
            <v>9933</v>
          </cell>
          <cell r="R129">
            <v>0.05</v>
          </cell>
          <cell r="S129" t="str">
            <v>저케</v>
          </cell>
          <cell r="T129">
            <v>0.14199999999999999</v>
          </cell>
          <cell r="U129" t="str">
            <v>저케</v>
          </cell>
          <cell r="V129">
            <v>2.5000000000000001E-2</v>
          </cell>
          <cell r="W129" t="str">
            <v>보인</v>
          </cell>
          <cell r="X129">
            <v>2.4500000000000001E-2</v>
          </cell>
        </row>
        <row r="130">
          <cell r="A130">
            <v>128</v>
          </cell>
          <cell r="Q130" t="str">
            <v/>
          </cell>
        </row>
        <row r="131">
          <cell r="A131">
            <v>129</v>
          </cell>
          <cell r="Q131" t="str">
            <v/>
          </cell>
        </row>
        <row r="132">
          <cell r="A132">
            <v>130</v>
          </cell>
          <cell r="B132" t="str">
            <v>저압 케이블</v>
          </cell>
          <cell r="C132" t="str">
            <v>600V EV 5.5 sq/1C</v>
          </cell>
          <cell r="D132" t="str">
            <v>m</v>
          </cell>
          <cell r="G132">
            <v>727</v>
          </cell>
          <cell r="H132">
            <v>251</v>
          </cell>
          <cell r="Q132">
            <v>251</v>
          </cell>
          <cell r="R132">
            <v>0.05</v>
          </cell>
          <cell r="S132" t="str">
            <v>저케</v>
          </cell>
          <cell r="T132">
            <v>1.2999999999999999E-2</v>
          </cell>
          <cell r="U132" t="str">
            <v>저케</v>
          </cell>
          <cell r="V132">
            <v>5.0000000000000001E-3</v>
          </cell>
          <cell r="W132" t="str">
            <v>보인</v>
          </cell>
          <cell r="X132">
            <v>5.0000000000000001E-3</v>
          </cell>
          <cell r="Y132" t="str">
            <v xml:space="preserve">옥외에서    2열동시 :180%        3열동시 :260%        4열동시 :340%         *구내부설시 본품의50%가산    </v>
          </cell>
        </row>
        <row r="133">
          <cell r="A133">
            <v>131</v>
          </cell>
          <cell r="B133" t="str">
            <v>저압 케이블</v>
          </cell>
          <cell r="C133" t="str">
            <v>600V EV 8sq/1C</v>
          </cell>
          <cell r="D133" t="str">
            <v>m</v>
          </cell>
          <cell r="G133">
            <v>727</v>
          </cell>
          <cell r="H133">
            <v>356</v>
          </cell>
          <cell r="Q133">
            <v>356</v>
          </cell>
          <cell r="R133">
            <v>0.05</v>
          </cell>
          <cell r="S133" t="str">
            <v>저케</v>
          </cell>
          <cell r="T133">
            <v>1.4E-2</v>
          </cell>
          <cell r="U133" t="str">
            <v>저케</v>
          </cell>
          <cell r="V133">
            <v>5.4999999999999997E-3</v>
          </cell>
          <cell r="W133" t="str">
            <v>보인</v>
          </cell>
          <cell r="X133">
            <v>5.4999999999999997E-3</v>
          </cell>
          <cell r="Y133" t="str">
            <v xml:space="preserve"> :180%        3열동시 :260%        4열동시 :340%         *구내부설시 본품의51%가산</v>
          </cell>
        </row>
        <row r="134">
          <cell r="A134">
            <v>132</v>
          </cell>
          <cell r="B134" t="str">
            <v>저압 케이블</v>
          </cell>
          <cell r="C134" t="str">
            <v>600V  EV  14sq/1C</v>
          </cell>
          <cell r="D134" t="str">
            <v>m</v>
          </cell>
          <cell r="G134">
            <v>727</v>
          </cell>
          <cell r="H134">
            <v>533</v>
          </cell>
          <cell r="Q134">
            <v>533</v>
          </cell>
          <cell r="R134">
            <v>0.05</v>
          </cell>
          <cell r="S134" t="str">
            <v>저케</v>
          </cell>
          <cell r="T134">
            <v>0.02</v>
          </cell>
          <cell r="U134" t="str">
            <v>저케</v>
          </cell>
          <cell r="V134">
            <v>5.4999999999999997E-3</v>
          </cell>
          <cell r="W134" t="str">
            <v>보인</v>
          </cell>
          <cell r="X134">
            <v>5.4999999999999997E-3</v>
          </cell>
          <cell r="Y134" t="str">
            <v xml:space="preserve"> :260%        4열동시 :340%         *구내부설시 본품의52%가산</v>
          </cell>
        </row>
        <row r="135">
          <cell r="A135">
            <v>133</v>
          </cell>
          <cell r="B135" t="str">
            <v>저압 케이블</v>
          </cell>
          <cell r="C135" t="str">
            <v>600V  EV 22sq/1C</v>
          </cell>
          <cell r="D135" t="str">
            <v>m</v>
          </cell>
          <cell r="G135">
            <v>727</v>
          </cell>
          <cell r="H135">
            <v>755</v>
          </cell>
          <cell r="Q135">
            <v>755</v>
          </cell>
          <cell r="R135">
            <v>0.05</v>
          </cell>
          <cell r="S135" t="str">
            <v>저케</v>
          </cell>
          <cell r="T135">
            <v>2.5999999999999999E-2</v>
          </cell>
          <cell r="U135" t="str">
            <v>저케</v>
          </cell>
          <cell r="V135">
            <v>7.0000000000000001E-3</v>
          </cell>
          <cell r="W135" t="str">
            <v>보인</v>
          </cell>
          <cell r="X135">
            <v>5.4999999999999997E-3</v>
          </cell>
          <cell r="Y135" t="str">
            <v xml:space="preserve"> :340%         *구내부설시 본품의53%가산</v>
          </cell>
        </row>
        <row r="136">
          <cell r="A136">
            <v>134</v>
          </cell>
          <cell r="B136" t="str">
            <v>저압 케이블</v>
          </cell>
          <cell r="C136" t="str">
            <v>600V  EV 38sq/1C</v>
          </cell>
          <cell r="D136" t="str">
            <v>m</v>
          </cell>
          <cell r="G136">
            <v>727</v>
          </cell>
          <cell r="H136">
            <v>1181</v>
          </cell>
          <cell r="Q136">
            <v>1181</v>
          </cell>
          <cell r="R136">
            <v>0.05</v>
          </cell>
          <cell r="S136" t="str">
            <v>저케</v>
          </cell>
          <cell r="T136">
            <v>3.5999999999999997E-2</v>
          </cell>
          <cell r="U136" t="str">
            <v>저케</v>
          </cell>
          <cell r="V136">
            <v>7.4999999999999997E-3</v>
          </cell>
          <cell r="W136" t="str">
            <v>보인</v>
          </cell>
          <cell r="X136">
            <v>7.0000000000000001E-3</v>
          </cell>
          <cell r="Y136" t="str">
            <v>시 본품의50%가산</v>
          </cell>
        </row>
        <row r="137">
          <cell r="A137">
            <v>135</v>
          </cell>
          <cell r="B137" t="str">
            <v>저압 케이블</v>
          </cell>
          <cell r="C137" t="str">
            <v>600V  EV 50sq/1C</v>
          </cell>
          <cell r="D137" t="str">
            <v>m</v>
          </cell>
          <cell r="G137">
            <v>727</v>
          </cell>
          <cell r="H137">
            <v>1626</v>
          </cell>
          <cell r="Q137">
            <v>1626</v>
          </cell>
          <cell r="R137">
            <v>0.05</v>
          </cell>
          <cell r="S137" t="str">
            <v>저케</v>
          </cell>
          <cell r="T137">
            <v>4.2999999999999997E-2</v>
          </cell>
          <cell r="U137" t="str">
            <v>저케</v>
          </cell>
          <cell r="V137">
            <v>8.5000000000000006E-3</v>
          </cell>
          <cell r="W137" t="str">
            <v>보인</v>
          </cell>
          <cell r="X137">
            <v>8.5000000000000006E-3</v>
          </cell>
        </row>
        <row r="138">
          <cell r="A138">
            <v>136</v>
          </cell>
          <cell r="B138" t="str">
            <v>저압 케이블</v>
          </cell>
          <cell r="C138" t="str">
            <v>600V  EV 60sq/1C</v>
          </cell>
          <cell r="D138" t="str">
            <v>m</v>
          </cell>
          <cell r="G138">
            <v>727</v>
          </cell>
          <cell r="H138">
            <v>1939</v>
          </cell>
          <cell r="Q138">
            <v>1939</v>
          </cell>
          <cell r="R138">
            <v>0.05</v>
          </cell>
          <cell r="S138" t="str">
            <v>저케</v>
          </cell>
          <cell r="T138">
            <v>4.9000000000000002E-2</v>
          </cell>
          <cell r="U138" t="str">
            <v>저케</v>
          </cell>
          <cell r="V138">
            <v>8.5000000000000006E-3</v>
          </cell>
          <cell r="W138" t="str">
            <v>보인</v>
          </cell>
          <cell r="X138">
            <v>8.5000000000000006E-3</v>
          </cell>
        </row>
        <row r="139">
          <cell r="A139">
            <v>137</v>
          </cell>
          <cell r="B139" t="str">
            <v>저압 케이블</v>
          </cell>
          <cell r="C139" t="str">
            <v>600V  EV 80sq/1C</v>
          </cell>
          <cell r="D139" t="str">
            <v>m</v>
          </cell>
          <cell r="G139">
            <v>727</v>
          </cell>
          <cell r="H139">
            <v>2494</v>
          </cell>
          <cell r="Q139">
            <v>2494</v>
          </cell>
          <cell r="R139">
            <v>0.05</v>
          </cell>
          <cell r="S139" t="str">
            <v>저케</v>
          </cell>
          <cell r="T139">
            <v>0.06</v>
          </cell>
          <cell r="U139" t="str">
            <v>저케</v>
          </cell>
          <cell r="V139">
            <v>1.15E-2</v>
          </cell>
          <cell r="W139" t="str">
            <v>보인</v>
          </cell>
          <cell r="X139">
            <v>1.0999999999999999E-2</v>
          </cell>
        </row>
        <row r="140">
          <cell r="A140">
            <v>138</v>
          </cell>
          <cell r="B140" t="str">
            <v>저압 케이블</v>
          </cell>
          <cell r="C140" t="str">
            <v>600V  EV 100sq/1C</v>
          </cell>
          <cell r="D140" t="str">
            <v>m</v>
          </cell>
          <cell r="G140">
            <v>727</v>
          </cell>
          <cell r="H140">
            <v>3160</v>
          </cell>
          <cell r="Q140">
            <v>3160</v>
          </cell>
          <cell r="R140">
            <v>0.05</v>
          </cell>
          <cell r="S140" t="str">
            <v>저케</v>
          </cell>
          <cell r="T140">
            <v>7.0999999999999994E-2</v>
          </cell>
          <cell r="U140" t="str">
            <v>저케</v>
          </cell>
          <cell r="V140">
            <v>1.15E-2</v>
          </cell>
          <cell r="W140" t="str">
            <v>보인</v>
          </cell>
          <cell r="X140">
            <v>1.0999999999999999E-2</v>
          </cell>
        </row>
        <row r="141">
          <cell r="A141">
            <v>139</v>
          </cell>
          <cell r="B141" t="str">
            <v>저압 케이블</v>
          </cell>
          <cell r="C141" t="str">
            <v>600V  EV 125sq/1C</v>
          </cell>
          <cell r="D141" t="str">
            <v>m</v>
          </cell>
          <cell r="G141">
            <v>727</v>
          </cell>
          <cell r="H141">
            <v>3881</v>
          </cell>
          <cell r="Q141">
            <v>3881</v>
          </cell>
          <cell r="R141">
            <v>0.05</v>
          </cell>
          <cell r="S141" t="str">
            <v>저케</v>
          </cell>
          <cell r="T141">
            <v>8.4000000000000005E-2</v>
          </cell>
          <cell r="U141" t="str">
            <v>저케</v>
          </cell>
          <cell r="V141">
            <v>1.4500000000000001E-2</v>
          </cell>
          <cell r="W141" t="str">
            <v>보인</v>
          </cell>
          <cell r="X141">
            <v>1.4500000000000001E-2</v>
          </cell>
        </row>
        <row r="142">
          <cell r="A142">
            <v>140</v>
          </cell>
          <cell r="B142" t="str">
            <v>저압 케이블</v>
          </cell>
          <cell r="C142" t="str">
            <v>600V  EV 150sq/1C</v>
          </cell>
          <cell r="D142" t="str">
            <v>m</v>
          </cell>
          <cell r="G142">
            <v>727</v>
          </cell>
          <cell r="H142">
            <v>4748</v>
          </cell>
          <cell r="Q142">
            <v>4748</v>
          </cell>
          <cell r="R142">
            <v>0.05</v>
          </cell>
          <cell r="S142" t="str">
            <v>저케</v>
          </cell>
          <cell r="T142">
            <v>9.7000000000000003E-2</v>
          </cell>
          <cell r="U142" t="str">
            <v>저케</v>
          </cell>
          <cell r="V142">
            <v>1.4500000000000001E-2</v>
          </cell>
          <cell r="W142" t="str">
            <v>보인</v>
          </cell>
          <cell r="X142">
            <v>1.4500000000000001E-2</v>
          </cell>
        </row>
        <row r="143">
          <cell r="A143">
            <v>141</v>
          </cell>
          <cell r="B143" t="str">
            <v>저압 케이블</v>
          </cell>
          <cell r="C143" t="str">
            <v>600V  EV 200sq/1C</v>
          </cell>
          <cell r="D143" t="str">
            <v>m</v>
          </cell>
          <cell r="G143">
            <v>727</v>
          </cell>
          <cell r="H143">
            <v>6086</v>
          </cell>
          <cell r="Q143">
            <v>6086</v>
          </cell>
          <cell r="R143">
            <v>0.05</v>
          </cell>
          <cell r="S143" t="str">
            <v>저케</v>
          </cell>
          <cell r="T143">
            <v>0.11700000000000001</v>
          </cell>
          <cell r="U143" t="str">
            <v>저케</v>
          </cell>
          <cell r="V143">
            <v>1.7500000000000002E-2</v>
          </cell>
          <cell r="W143" t="str">
            <v>보인</v>
          </cell>
          <cell r="X143">
            <v>1.7000000000000001E-2</v>
          </cell>
        </row>
        <row r="144">
          <cell r="A144">
            <v>142</v>
          </cell>
          <cell r="B144" t="str">
            <v>저압 케이블</v>
          </cell>
          <cell r="C144" t="str">
            <v>600V  EV 250sq/1C</v>
          </cell>
          <cell r="D144" t="str">
            <v>m</v>
          </cell>
          <cell r="G144">
            <v>727</v>
          </cell>
          <cell r="H144">
            <v>7801</v>
          </cell>
          <cell r="Q144">
            <v>7801</v>
          </cell>
          <cell r="R144">
            <v>0.05</v>
          </cell>
          <cell r="S144" t="str">
            <v>저케</v>
          </cell>
          <cell r="T144">
            <v>0.14199999999999999</v>
          </cell>
          <cell r="U144" t="str">
            <v>저케</v>
          </cell>
          <cell r="V144">
            <v>2.5000000000000001E-2</v>
          </cell>
          <cell r="W144" t="str">
            <v>보인</v>
          </cell>
          <cell r="X144">
            <v>2.4500000000000001E-2</v>
          </cell>
        </row>
        <row r="145">
          <cell r="A145">
            <v>143</v>
          </cell>
          <cell r="Q145" t="str">
            <v/>
          </cell>
        </row>
        <row r="146">
          <cell r="A146">
            <v>144</v>
          </cell>
          <cell r="Q146" t="str">
            <v/>
          </cell>
        </row>
        <row r="147">
          <cell r="A147">
            <v>145</v>
          </cell>
          <cell r="B147" t="str">
            <v>제어 케이블</v>
          </cell>
          <cell r="C147" t="str">
            <v>CVV  2.0sq/2C</v>
          </cell>
          <cell r="D147" t="str">
            <v>m</v>
          </cell>
          <cell r="G147">
            <v>716</v>
          </cell>
          <cell r="H147">
            <v>484</v>
          </cell>
          <cell r="Q147">
            <v>484</v>
          </cell>
          <cell r="R147">
            <v>0.05</v>
          </cell>
          <cell r="S147" t="str">
            <v>저케</v>
          </cell>
          <cell r="T147">
            <v>1.4E-2</v>
          </cell>
        </row>
        <row r="148">
          <cell r="A148">
            <v>146</v>
          </cell>
          <cell r="B148" t="str">
            <v>제어 케이블</v>
          </cell>
          <cell r="C148" t="str">
            <v>CVV  2.0sq/3C</v>
          </cell>
          <cell r="D148" t="str">
            <v>m</v>
          </cell>
          <cell r="G148">
            <v>716</v>
          </cell>
          <cell r="H148">
            <v>594</v>
          </cell>
          <cell r="Q148">
            <v>594</v>
          </cell>
          <cell r="R148">
            <v>0.05</v>
          </cell>
          <cell r="S148" t="str">
            <v>저케</v>
          </cell>
          <cell r="T148">
            <v>1.9E-2</v>
          </cell>
        </row>
        <row r="149">
          <cell r="A149">
            <v>147</v>
          </cell>
          <cell r="B149" t="str">
            <v>제어 케이블</v>
          </cell>
          <cell r="C149" t="str">
            <v>CVV  2.0sq/4C</v>
          </cell>
          <cell r="D149" t="str">
            <v>m</v>
          </cell>
          <cell r="G149">
            <v>716</v>
          </cell>
          <cell r="H149">
            <v>716</v>
          </cell>
          <cell r="Q149">
            <v>716</v>
          </cell>
          <cell r="R149">
            <v>0.05</v>
          </cell>
          <cell r="S149" t="str">
            <v>저케</v>
          </cell>
          <cell r="T149">
            <v>2.5999999999999999E-2</v>
          </cell>
        </row>
        <row r="150">
          <cell r="A150">
            <v>148</v>
          </cell>
          <cell r="B150" t="str">
            <v>제어 케이블</v>
          </cell>
          <cell r="C150" t="str">
            <v>CVV  2.0sq/5C</v>
          </cell>
          <cell r="D150" t="str">
            <v>m</v>
          </cell>
          <cell r="G150">
            <v>716</v>
          </cell>
          <cell r="H150">
            <v>656</v>
          </cell>
          <cell r="Q150">
            <v>656</v>
          </cell>
          <cell r="R150">
            <v>0.05</v>
          </cell>
          <cell r="S150" t="str">
            <v>저케</v>
          </cell>
          <cell r="T150">
            <v>3.2000000000000001E-2</v>
          </cell>
        </row>
        <row r="151">
          <cell r="A151">
            <v>149</v>
          </cell>
          <cell r="B151" t="str">
            <v>제어 케이블</v>
          </cell>
          <cell r="C151" t="str">
            <v>CVV  2.0sq/6C</v>
          </cell>
          <cell r="D151" t="str">
            <v>m</v>
          </cell>
          <cell r="G151">
            <v>716</v>
          </cell>
          <cell r="H151">
            <v>758</v>
          </cell>
          <cell r="Q151">
            <v>758</v>
          </cell>
          <cell r="R151">
            <v>0.05</v>
          </cell>
          <cell r="S151" t="str">
            <v>저케</v>
          </cell>
          <cell r="T151">
            <v>3.5000000000000003E-2</v>
          </cell>
        </row>
        <row r="152">
          <cell r="A152">
            <v>150</v>
          </cell>
          <cell r="B152" t="str">
            <v>제어 케이블</v>
          </cell>
          <cell r="C152" t="str">
            <v>CVV  2.0sq/7C</v>
          </cell>
          <cell r="D152" t="str">
            <v>m</v>
          </cell>
          <cell r="G152">
            <v>716</v>
          </cell>
          <cell r="H152">
            <v>810</v>
          </cell>
          <cell r="Q152">
            <v>810</v>
          </cell>
          <cell r="R152">
            <v>0.05</v>
          </cell>
          <cell r="S152" t="str">
            <v>저케</v>
          </cell>
          <cell r="T152">
            <v>3.9E-2</v>
          </cell>
        </row>
        <row r="153">
          <cell r="A153">
            <v>151</v>
          </cell>
          <cell r="B153" t="str">
            <v>제어 케이블</v>
          </cell>
          <cell r="C153" t="str">
            <v>CVV  2.0sq/8C</v>
          </cell>
          <cell r="D153" t="str">
            <v>m</v>
          </cell>
          <cell r="G153">
            <v>716</v>
          </cell>
          <cell r="H153">
            <v>1010</v>
          </cell>
          <cell r="Q153">
            <v>1010</v>
          </cell>
          <cell r="R153">
            <v>0.05</v>
          </cell>
          <cell r="S153" t="str">
            <v>저케</v>
          </cell>
          <cell r="T153">
            <v>4.2000000000000003E-2</v>
          </cell>
        </row>
        <row r="154">
          <cell r="A154">
            <v>152</v>
          </cell>
          <cell r="B154" t="str">
            <v>제어 케이블</v>
          </cell>
          <cell r="C154" t="str">
            <v>CVV  2.0sq/9C</v>
          </cell>
          <cell r="D154" t="str">
            <v>m</v>
          </cell>
          <cell r="G154">
            <v>716</v>
          </cell>
          <cell r="H154">
            <v>1100</v>
          </cell>
          <cell r="Q154">
            <v>1100</v>
          </cell>
          <cell r="R154">
            <v>0.05</v>
          </cell>
          <cell r="S154" t="str">
            <v>저케</v>
          </cell>
          <cell r="T154">
            <v>4.4999999999999998E-2</v>
          </cell>
        </row>
        <row r="155">
          <cell r="A155">
            <v>153</v>
          </cell>
          <cell r="B155" t="str">
            <v>제어 케이블</v>
          </cell>
          <cell r="C155" t="str">
            <v>CVV  2.0sq/10C</v>
          </cell>
          <cell r="D155" t="str">
            <v>m</v>
          </cell>
          <cell r="G155">
            <v>716</v>
          </cell>
          <cell r="H155">
            <v>1262</v>
          </cell>
          <cell r="Q155">
            <v>1262</v>
          </cell>
          <cell r="R155">
            <v>0.05</v>
          </cell>
          <cell r="S155" t="str">
            <v>저케</v>
          </cell>
          <cell r="T155">
            <v>4.8000000000000001E-2</v>
          </cell>
        </row>
        <row r="156">
          <cell r="A156">
            <v>154</v>
          </cell>
          <cell r="B156" t="str">
            <v>제어 케이블</v>
          </cell>
          <cell r="C156" t="str">
            <v>CVV  2.0sq/12C</v>
          </cell>
          <cell r="D156" t="str">
            <v>m</v>
          </cell>
          <cell r="G156">
            <v>716</v>
          </cell>
          <cell r="H156">
            <v>1400</v>
          </cell>
          <cell r="Q156">
            <v>1400</v>
          </cell>
          <cell r="R156">
            <v>0.05</v>
          </cell>
          <cell r="S156" t="str">
            <v>저케</v>
          </cell>
          <cell r="T156">
            <v>5.3999999999999999E-2</v>
          </cell>
        </row>
        <row r="157">
          <cell r="A157">
            <v>155</v>
          </cell>
          <cell r="B157" t="str">
            <v>제어 케이블</v>
          </cell>
          <cell r="C157" t="str">
            <v>CVV  2.0sq/15C</v>
          </cell>
          <cell r="D157" t="str">
            <v>m</v>
          </cell>
          <cell r="G157">
            <v>716</v>
          </cell>
          <cell r="H157">
            <v>1813</v>
          </cell>
          <cell r="Q157">
            <v>1813</v>
          </cell>
          <cell r="R157">
            <v>0.05</v>
          </cell>
          <cell r="S157" t="str">
            <v>저케</v>
          </cell>
          <cell r="T157">
            <v>6.3E-2</v>
          </cell>
        </row>
        <row r="158">
          <cell r="A158">
            <v>156</v>
          </cell>
          <cell r="B158" t="str">
            <v>제어 케이블</v>
          </cell>
          <cell r="C158" t="str">
            <v>CVV  2.0sq/19C</v>
          </cell>
          <cell r="D158" t="str">
            <v>m</v>
          </cell>
          <cell r="G158">
            <v>716</v>
          </cell>
          <cell r="H158">
            <v>2049</v>
          </cell>
          <cell r="Q158">
            <v>2049</v>
          </cell>
          <cell r="R158">
            <v>0.05</v>
          </cell>
          <cell r="S158" t="str">
            <v>저케</v>
          </cell>
          <cell r="T158">
            <v>7.1999999999999995E-2</v>
          </cell>
        </row>
        <row r="159">
          <cell r="A159">
            <v>157</v>
          </cell>
          <cell r="B159" t="str">
            <v>제어 케이블</v>
          </cell>
          <cell r="C159" t="str">
            <v>CVV  2.0sq/24C</v>
          </cell>
          <cell r="D159" t="str">
            <v>m</v>
          </cell>
          <cell r="G159">
            <v>716</v>
          </cell>
          <cell r="H159">
            <v>2590</v>
          </cell>
          <cell r="Q159">
            <v>2590</v>
          </cell>
          <cell r="R159">
            <v>0.05</v>
          </cell>
          <cell r="S159" t="str">
            <v>저케</v>
          </cell>
          <cell r="T159">
            <v>8.4000000000000005E-2</v>
          </cell>
        </row>
        <row r="160">
          <cell r="A160">
            <v>158</v>
          </cell>
          <cell r="B160" t="str">
            <v>제어 케이블</v>
          </cell>
          <cell r="C160" t="str">
            <v>CVV  2.0sq/27C</v>
          </cell>
          <cell r="D160" t="str">
            <v>m</v>
          </cell>
          <cell r="G160">
            <v>716</v>
          </cell>
          <cell r="H160">
            <v>2826</v>
          </cell>
          <cell r="Q160">
            <v>2826</v>
          </cell>
          <cell r="R160">
            <v>0.05</v>
          </cell>
          <cell r="S160" t="str">
            <v>저케</v>
          </cell>
          <cell r="T160">
            <v>9.0999999999999998E-2</v>
          </cell>
        </row>
        <row r="161">
          <cell r="A161">
            <v>159</v>
          </cell>
          <cell r="B161" t="str">
            <v>제어 케이블</v>
          </cell>
          <cell r="C161" t="str">
            <v>CVV  2.0sq/30C</v>
          </cell>
          <cell r="D161" t="str">
            <v>m</v>
          </cell>
          <cell r="G161">
            <v>716</v>
          </cell>
          <cell r="H161">
            <v>3163</v>
          </cell>
          <cell r="Q161">
            <v>3163</v>
          </cell>
          <cell r="R161">
            <v>0.05</v>
          </cell>
          <cell r="S161" t="str">
            <v>저케</v>
          </cell>
          <cell r="T161">
            <v>9.8000000000000004E-2</v>
          </cell>
        </row>
        <row r="162">
          <cell r="A162">
            <v>160</v>
          </cell>
          <cell r="Q162" t="str">
            <v/>
          </cell>
        </row>
        <row r="163">
          <cell r="A163">
            <v>161</v>
          </cell>
          <cell r="B163" t="str">
            <v>제어 케이블</v>
          </cell>
          <cell r="C163" t="str">
            <v>CVV-SB  2.0sq/2C</v>
          </cell>
          <cell r="D163" t="str">
            <v>m</v>
          </cell>
          <cell r="G163">
            <v>717</v>
          </cell>
          <cell r="H163">
            <v>754</v>
          </cell>
          <cell r="Q163">
            <v>754</v>
          </cell>
          <cell r="R163">
            <v>0.05</v>
          </cell>
          <cell r="S163" t="str">
            <v>저케</v>
          </cell>
          <cell r="T163">
            <v>1.4E-2</v>
          </cell>
        </row>
        <row r="164">
          <cell r="A164">
            <v>162</v>
          </cell>
          <cell r="B164" t="str">
            <v>제어 케이블</v>
          </cell>
          <cell r="C164" t="str">
            <v>CVV-SB  2.0sq/3C</v>
          </cell>
          <cell r="D164" t="str">
            <v>m</v>
          </cell>
          <cell r="G164">
            <v>717</v>
          </cell>
          <cell r="H164">
            <v>910</v>
          </cell>
          <cell r="Q164">
            <v>910</v>
          </cell>
          <cell r="R164">
            <v>0.05</v>
          </cell>
          <cell r="S164" t="str">
            <v>저케</v>
          </cell>
          <cell r="T164">
            <v>1.9E-2</v>
          </cell>
        </row>
        <row r="165">
          <cell r="A165">
            <v>163</v>
          </cell>
          <cell r="B165" t="str">
            <v>제어 케이블</v>
          </cell>
          <cell r="C165" t="str">
            <v>CVV-SB  2.0sq/4C</v>
          </cell>
          <cell r="D165" t="str">
            <v>m</v>
          </cell>
          <cell r="G165">
            <v>717</v>
          </cell>
          <cell r="H165">
            <v>1048</v>
          </cell>
          <cell r="Q165">
            <v>1048</v>
          </cell>
          <cell r="R165">
            <v>0.05</v>
          </cell>
          <cell r="S165" t="str">
            <v>저케</v>
          </cell>
          <cell r="T165">
            <v>2.5999999999999999E-2</v>
          </cell>
        </row>
        <row r="166">
          <cell r="A166">
            <v>164</v>
          </cell>
          <cell r="B166" t="str">
            <v>제어 케이블</v>
          </cell>
          <cell r="C166" t="str">
            <v>CVV-SB  2.0sq/5C</v>
          </cell>
          <cell r="D166" t="str">
            <v>m</v>
          </cell>
          <cell r="G166">
            <v>717</v>
          </cell>
          <cell r="H166">
            <v>1143</v>
          </cell>
          <cell r="Q166">
            <v>1143</v>
          </cell>
          <cell r="R166">
            <v>0.05</v>
          </cell>
          <cell r="S166" t="str">
            <v>저케</v>
          </cell>
          <cell r="T166">
            <v>3.2000000000000001E-2</v>
          </cell>
        </row>
        <row r="167">
          <cell r="A167">
            <v>165</v>
          </cell>
          <cell r="B167" t="str">
            <v>제어 케이블</v>
          </cell>
          <cell r="C167" t="str">
            <v>CVV-SB  2.0sq/6C</v>
          </cell>
          <cell r="D167" t="str">
            <v>m</v>
          </cell>
          <cell r="G167">
            <v>717</v>
          </cell>
          <cell r="H167">
            <v>1283</v>
          </cell>
          <cell r="Q167">
            <v>1283</v>
          </cell>
          <cell r="R167">
            <v>0.05</v>
          </cell>
          <cell r="S167" t="str">
            <v>저케</v>
          </cell>
          <cell r="T167">
            <v>3.5000000000000003E-2</v>
          </cell>
        </row>
        <row r="168">
          <cell r="A168">
            <v>166</v>
          </cell>
          <cell r="B168" t="str">
            <v>제어 케이블</v>
          </cell>
          <cell r="C168" t="str">
            <v>CVV-SB  2.0sq/7C</v>
          </cell>
          <cell r="D168" t="str">
            <v>m</v>
          </cell>
          <cell r="G168">
            <v>717</v>
          </cell>
          <cell r="H168">
            <v>1363</v>
          </cell>
          <cell r="Q168">
            <v>1363</v>
          </cell>
          <cell r="R168">
            <v>0.05</v>
          </cell>
          <cell r="S168" t="str">
            <v>저케</v>
          </cell>
          <cell r="T168">
            <v>3.9E-2</v>
          </cell>
        </row>
        <row r="169">
          <cell r="A169">
            <v>167</v>
          </cell>
          <cell r="B169" t="str">
            <v>제어 케이블</v>
          </cell>
          <cell r="C169" t="str">
            <v>CVV-SB  2.0sq/9C</v>
          </cell>
          <cell r="D169" t="str">
            <v>m</v>
          </cell>
          <cell r="G169">
            <v>717</v>
          </cell>
          <cell r="H169">
            <v>1584</v>
          </cell>
          <cell r="Q169">
            <v>1584</v>
          </cell>
          <cell r="R169">
            <v>0.05</v>
          </cell>
          <cell r="S169" t="str">
            <v>저케</v>
          </cell>
          <cell r="T169">
            <v>4.4999999999999998E-2</v>
          </cell>
        </row>
        <row r="170">
          <cell r="A170">
            <v>168</v>
          </cell>
          <cell r="B170" t="str">
            <v>제어 케이블</v>
          </cell>
          <cell r="C170" t="str">
            <v>CVV-SB  2.0sq/10C</v>
          </cell>
          <cell r="D170" t="str">
            <v>m</v>
          </cell>
          <cell r="G170">
            <v>717</v>
          </cell>
          <cell r="H170">
            <v>1734</v>
          </cell>
          <cell r="Q170">
            <v>1734</v>
          </cell>
          <cell r="R170">
            <v>0.05</v>
          </cell>
          <cell r="S170" t="str">
            <v>저케</v>
          </cell>
          <cell r="T170">
            <v>4.8000000000000001E-2</v>
          </cell>
        </row>
        <row r="171">
          <cell r="A171">
            <v>169</v>
          </cell>
          <cell r="B171" t="str">
            <v>제어 케이블</v>
          </cell>
          <cell r="C171" t="str">
            <v>CVV-SB  2.0sq/12C</v>
          </cell>
          <cell r="D171" t="str">
            <v>m</v>
          </cell>
          <cell r="G171">
            <v>717</v>
          </cell>
          <cell r="H171">
            <v>1899</v>
          </cell>
          <cell r="Q171">
            <v>1899</v>
          </cell>
          <cell r="R171">
            <v>0.05</v>
          </cell>
          <cell r="S171" t="str">
            <v>저케</v>
          </cell>
          <cell r="T171">
            <v>5.3999999999999999E-2</v>
          </cell>
        </row>
        <row r="172">
          <cell r="A172">
            <v>170</v>
          </cell>
          <cell r="B172" t="str">
            <v>제어 케이블</v>
          </cell>
          <cell r="C172" t="str">
            <v>CVV-SB  2.0sq/15C</v>
          </cell>
          <cell r="D172" t="str">
            <v>m</v>
          </cell>
          <cell r="G172">
            <v>717</v>
          </cell>
          <cell r="H172">
            <v>2278</v>
          </cell>
          <cell r="Q172">
            <v>2278</v>
          </cell>
          <cell r="R172">
            <v>0.05</v>
          </cell>
          <cell r="S172" t="str">
            <v>저케</v>
          </cell>
          <cell r="T172">
            <v>6.3E-2</v>
          </cell>
        </row>
        <row r="173">
          <cell r="A173">
            <v>171</v>
          </cell>
          <cell r="B173" t="str">
            <v>제어 케이블</v>
          </cell>
          <cell r="C173" t="str">
            <v>CVV-SB  2.0sq/17C</v>
          </cell>
          <cell r="D173" t="str">
            <v>m</v>
          </cell>
          <cell r="G173">
            <v>717</v>
          </cell>
          <cell r="H173">
            <v>2502</v>
          </cell>
          <cell r="Q173">
            <v>2502</v>
          </cell>
          <cell r="R173">
            <v>0.05</v>
          </cell>
          <cell r="S173" t="str">
            <v>저케</v>
          </cell>
          <cell r="T173">
            <v>6.9000000000000006E-2</v>
          </cell>
        </row>
        <row r="174">
          <cell r="A174">
            <v>172</v>
          </cell>
          <cell r="B174" t="str">
            <v>제어 케이블</v>
          </cell>
          <cell r="C174" t="str">
            <v>CVV-SB  2.0sq/19C</v>
          </cell>
          <cell r="D174" t="str">
            <v>m</v>
          </cell>
          <cell r="G174">
            <v>717</v>
          </cell>
          <cell r="H174">
            <v>2643</v>
          </cell>
          <cell r="Q174">
            <v>2643</v>
          </cell>
          <cell r="R174">
            <v>0.05</v>
          </cell>
          <cell r="S174" t="str">
            <v>저케</v>
          </cell>
          <cell r="T174">
            <v>7.1999999999999995E-2</v>
          </cell>
        </row>
        <row r="175">
          <cell r="A175">
            <v>173</v>
          </cell>
          <cell r="B175" t="str">
            <v>제어 케이블</v>
          </cell>
          <cell r="C175" t="str">
            <v>CVV-SB  2.0sq/22C</v>
          </cell>
          <cell r="D175" t="str">
            <v>m</v>
          </cell>
          <cell r="G175">
            <v>717</v>
          </cell>
          <cell r="H175">
            <v>3171</v>
          </cell>
          <cell r="Q175">
            <v>3171</v>
          </cell>
          <cell r="R175">
            <v>0.05</v>
          </cell>
          <cell r="S175" t="str">
            <v>저케</v>
          </cell>
          <cell r="T175">
            <v>7.9000000000000001E-2</v>
          </cell>
        </row>
        <row r="176">
          <cell r="A176">
            <v>174</v>
          </cell>
          <cell r="B176" t="str">
            <v>제어 케이블</v>
          </cell>
          <cell r="C176" t="str">
            <v>CVV-SB  2.0sq/24C</v>
          </cell>
          <cell r="D176" t="str">
            <v>m</v>
          </cell>
          <cell r="G176">
            <v>717</v>
          </cell>
          <cell r="H176">
            <v>3150</v>
          </cell>
          <cell r="Q176">
            <v>3150</v>
          </cell>
          <cell r="R176">
            <v>0.05</v>
          </cell>
          <cell r="S176" t="str">
            <v>저케</v>
          </cell>
          <cell r="T176">
            <v>8.4000000000000005E-2</v>
          </cell>
        </row>
        <row r="177">
          <cell r="A177">
            <v>175</v>
          </cell>
          <cell r="B177" t="str">
            <v>제어 케이블</v>
          </cell>
          <cell r="C177" t="str">
            <v>CVV-SB  2.0sq/29C</v>
          </cell>
          <cell r="D177" t="str">
            <v>m</v>
          </cell>
          <cell r="G177">
            <v>717</v>
          </cell>
          <cell r="H177">
            <v>3452</v>
          </cell>
          <cell r="Q177">
            <v>3452</v>
          </cell>
          <cell r="R177">
            <v>0.05</v>
          </cell>
          <cell r="S177" t="str">
            <v>저케</v>
          </cell>
          <cell r="T177">
            <v>9.5000000000000001E-2</v>
          </cell>
        </row>
        <row r="178">
          <cell r="A178">
            <v>176</v>
          </cell>
          <cell r="B178" t="str">
            <v>제어 케이블</v>
          </cell>
          <cell r="C178" t="str">
            <v>CVV-SB  2.0sq/30C</v>
          </cell>
          <cell r="D178" t="str">
            <v>m</v>
          </cell>
          <cell r="G178">
            <v>717</v>
          </cell>
          <cell r="H178">
            <v>3695</v>
          </cell>
          <cell r="Q178">
            <v>3695</v>
          </cell>
          <cell r="R178">
            <v>0.05</v>
          </cell>
          <cell r="S178" t="str">
            <v>저케</v>
          </cell>
          <cell r="T178">
            <v>9.8000000000000004E-2</v>
          </cell>
        </row>
        <row r="179">
          <cell r="A179">
            <v>177</v>
          </cell>
          <cell r="Q179" t="str">
            <v/>
          </cell>
        </row>
        <row r="180">
          <cell r="A180">
            <v>178</v>
          </cell>
          <cell r="B180" t="str">
            <v>통신 케이블</v>
          </cell>
          <cell r="C180" t="str">
            <v>CPEV 0.65/5P</v>
          </cell>
          <cell r="D180" t="str">
            <v>m</v>
          </cell>
          <cell r="G180">
            <v>730</v>
          </cell>
          <cell r="H180">
            <v>568</v>
          </cell>
          <cell r="Q180">
            <v>568</v>
          </cell>
          <cell r="R180">
            <v>0.05</v>
          </cell>
          <cell r="S180" t="str">
            <v>통케</v>
          </cell>
          <cell r="T180">
            <v>1.7999999999999999E-2</v>
          </cell>
          <cell r="Y180" t="str">
            <v>2열동시180%</v>
          </cell>
        </row>
        <row r="181">
          <cell r="A181">
            <v>179</v>
          </cell>
          <cell r="B181" t="str">
            <v>통신 케이블</v>
          </cell>
          <cell r="C181" t="str">
            <v>CPEV 0.65/10P</v>
          </cell>
          <cell r="D181" t="str">
            <v>m</v>
          </cell>
          <cell r="G181">
            <v>730</v>
          </cell>
          <cell r="H181">
            <v>713</v>
          </cell>
          <cell r="Q181">
            <v>713</v>
          </cell>
          <cell r="R181">
            <v>0.05</v>
          </cell>
          <cell r="S181" t="str">
            <v>통케</v>
          </cell>
          <cell r="T181">
            <v>1.7999999999999999E-2</v>
          </cell>
          <cell r="Y181" t="str">
            <v>3열동시240%</v>
          </cell>
        </row>
        <row r="182">
          <cell r="A182">
            <v>180</v>
          </cell>
          <cell r="B182" t="str">
            <v>통신 케이블</v>
          </cell>
          <cell r="C182" t="str">
            <v>CPEV 0.65/20P</v>
          </cell>
          <cell r="D182" t="str">
            <v>m</v>
          </cell>
          <cell r="G182">
            <v>730</v>
          </cell>
          <cell r="H182">
            <v>1053</v>
          </cell>
          <cell r="Q182">
            <v>1053</v>
          </cell>
          <cell r="R182">
            <v>0.05</v>
          </cell>
          <cell r="S182" t="str">
            <v>통케</v>
          </cell>
          <cell r="T182">
            <v>2.1999999999999999E-2</v>
          </cell>
          <cell r="Y182" t="str">
            <v>4열동시320%</v>
          </cell>
        </row>
        <row r="183">
          <cell r="A183">
            <v>181</v>
          </cell>
          <cell r="B183" t="str">
            <v>통신 케이블</v>
          </cell>
          <cell r="C183" t="str">
            <v>CPEV 0.65/30P</v>
          </cell>
          <cell r="D183" t="str">
            <v>m</v>
          </cell>
          <cell r="G183">
            <v>730</v>
          </cell>
          <cell r="H183">
            <v>1432</v>
          </cell>
          <cell r="Q183">
            <v>1432</v>
          </cell>
          <cell r="R183">
            <v>0.05</v>
          </cell>
          <cell r="S183" t="str">
            <v>통케</v>
          </cell>
          <cell r="T183">
            <v>2.3E-2</v>
          </cell>
        </row>
        <row r="184">
          <cell r="A184">
            <v>182</v>
          </cell>
          <cell r="Q184" t="str">
            <v/>
          </cell>
        </row>
        <row r="185">
          <cell r="A185">
            <v>183</v>
          </cell>
          <cell r="Q185" t="str">
            <v/>
          </cell>
        </row>
        <row r="186">
          <cell r="A186">
            <v>184</v>
          </cell>
          <cell r="B186" t="str">
            <v>동축 케이블</v>
          </cell>
          <cell r="C186" t="str">
            <v>ECX  5C-2V</v>
          </cell>
          <cell r="D186" t="str">
            <v>m</v>
          </cell>
          <cell r="G186">
            <v>730</v>
          </cell>
          <cell r="H186">
            <v>386</v>
          </cell>
          <cell r="Q186">
            <v>386</v>
          </cell>
          <cell r="R186">
            <v>0.05</v>
          </cell>
          <cell r="S186" t="str">
            <v>통설</v>
          </cell>
          <cell r="T186">
            <v>1.7999999999999999E-2</v>
          </cell>
        </row>
        <row r="187">
          <cell r="A187">
            <v>185</v>
          </cell>
          <cell r="B187" t="str">
            <v>동축 케이블</v>
          </cell>
          <cell r="C187" t="str">
            <v>ECX  7C-2V</v>
          </cell>
          <cell r="D187" t="str">
            <v>m</v>
          </cell>
          <cell r="G187">
            <v>730</v>
          </cell>
          <cell r="H187">
            <v>698</v>
          </cell>
          <cell r="Q187">
            <v>698</v>
          </cell>
          <cell r="R187">
            <v>0.05</v>
          </cell>
          <cell r="S187" t="str">
            <v>통설</v>
          </cell>
          <cell r="T187">
            <v>2.1999999999999999E-2</v>
          </cell>
        </row>
        <row r="188">
          <cell r="A188">
            <v>186</v>
          </cell>
          <cell r="B188" t="str">
            <v>동축 케이블</v>
          </cell>
          <cell r="C188" t="str">
            <v>ECX 10C-2V</v>
          </cell>
          <cell r="D188" t="str">
            <v>m</v>
          </cell>
          <cell r="G188">
            <v>730</v>
          </cell>
          <cell r="H188">
            <v>1432</v>
          </cell>
          <cell r="Q188">
            <v>1432</v>
          </cell>
          <cell r="R188">
            <v>0.05</v>
          </cell>
          <cell r="S188" t="str">
            <v>통설</v>
          </cell>
          <cell r="T188">
            <v>3.2000000000000001E-2</v>
          </cell>
        </row>
        <row r="189">
          <cell r="A189">
            <v>187</v>
          </cell>
          <cell r="Q189" t="str">
            <v/>
          </cell>
        </row>
        <row r="190">
          <cell r="A190">
            <v>188</v>
          </cell>
          <cell r="B190" t="str">
            <v>22.9KV 전력케이블</v>
          </cell>
          <cell r="C190" t="str">
            <v>CV/CN 60sq/1C</v>
          </cell>
          <cell r="D190" t="str">
            <v>m</v>
          </cell>
          <cell r="G190">
            <v>720</v>
          </cell>
          <cell r="H190">
            <v>7834</v>
          </cell>
          <cell r="Q190">
            <v>7834</v>
          </cell>
          <cell r="R190">
            <v>0.05</v>
          </cell>
          <cell r="S190" t="str">
            <v>특케</v>
          </cell>
          <cell r="T190">
            <v>8.09E-2</v>
          </cell>
          <cell r="Y190" t="str">
            <v>2심:140%</v>
          </cell>
        </row>
        <row r="191">
          <cell r="A191">
            <v>189</v>
          </cell>
          <cell r="B191" t="str">
            <v>22.9KV 전력케이블</v>
          </cell>
          <cell r="C191" t="str">
            <v>CV/CN 100sq/1C</v>
          </cell>
          <cell r="D191" t="str">
            <v>m</v>
          </cell>
          <cell r="G191">
            <v>720</v>
          </cell>
          <cell r="H191">
            <v>9219</v>
          </cell>
          <cell r="Q191">
            <v>9219</v>
          </cell>
          <cell r="R191">
            <v>0.05</v>
          </cell>
          <cell r="S191" t="str">
            <v>특케</v>
          </cell>
          <cell r="T191">
            <v>0.1172</v>
          </cell>
          <cell r="Y191" t="str">
            <v>3심:200%</v>
          </cell>
        </row>
        <row r="192">
          <cell r="A192">
            <v>190</v>
          </cell>
          <cell r="Q192" t="str">
            <v/>
          </cell>
          <cell r="Y192" t="str">
            <v>4심:260%</v>
          </cell>
        </row>
        <row r="193">
          <cell r="A193">
            <v>191</v>
          </cell>
          <cell r="Q193" t="str">
            <v/>
          </cell>
        </row>
        <row r="194">
          <cell r="A194">
            <v>192</v>
          </cell>
          <cell r="Q194" t="str">
            <v/>
          </cell>
        </row>
        <row r="195">
          <cell r="A195">
            <v>193</v>
          </cell>
          <cell r="B195" t="str">
            <v>케이블 헤드 60sq</v>
          </cell>
          <cell r="C195" t="str">
            <v>23KV/1C  1단말/KIT</v>
          </cell>
          <cell r="D195" t="str">
            <v>EA</v>
          </cell>
          <cell r="G195">
            <v>736</v>
          </cell>
          <cell r="H195">
            <v>67400</v>
          </cell>
          <cell r="Q195">
            <v>67400</v>
          </cell>
          <cell r="R195">
            <v>0.05</v>
          </cell>
          <cell r="S195" t="str">
            <v>특케</v>
          </cell>
          <cell r="T195">
            <v>1.05</v>
          </cell>
        </row>
        <row r="196">
          <cell r="A196">
            <v>194</v>
          </cell>
          <cell r="B196" t="str">
            <v>케이블 헤드 100sq</v>
          </cell>
          <cell r="C196" t="str">
            <v>23KV/1C  1단말/KIT</v>
          </cell>
          <cell r="D196" t="str">
            <v>EA</v>
          </cell>
          <cell r="G196">
            <v>736</v>
          </cell>
          <cell r="H196">
            <v>89500</v>
          </cell>
          <cell r="Q196">
            <v>89500</v>
          </cell>
          <cell r="R196">
            <v>0.05</v>
          </cell>
          <cell r="S196" t="str">
            <v>특케</v>
          </cell>
          <cell r="T196">
            <v>1.2</v>
          </cell>
        </row>
        <row r="197">
          <cell r="A197">
            <v>195</v>
          </cell>
          <cell r="Q197" t="str">
            <v/>
          </cell>
        </row>
        <row r="198">
          <cell r="A198">
            <v>196</v>
          </cell>
          <cell r="Q198" t="str">
            <v/>
          </cell>
        </row>
        <row r="199">
          <cell r="A199">
            <v>197</v>
          </cell>
          <cell r="Q199" t="str">
            <v/>
          </cell>
        </row>
        <row r="200">
          <cell r="A200">
            <v>198</v>
          </cell>
          <cell r="B200" t="str">
            <v>고압케이블</v>
          </cell>
          <cell r="C200" t="str">
            <v>3.3KV CV8sq/1C</v>
          </cell>
          <cell r="D200" t="str">
            <v>m</v>
          </cell>
          <cell r="G200">
            <v>719</v>
          </cell>
          <cell r="H200">
            <v>1182</v>
          </cell>
          <cell r="Q200">
            <v>1182</v>
          </cell>
          <cell r="R200">
            <v>0.05</v>
          </cell>
          <cell r="S200" t="str">
            <v>고케</v>
          </cell>
          <cell r="T200">
            <v>1.5400000000000002E-2</v>
          </cell>
        </row>
        <row r="201">
          <cell r="A201">
            <v>199</v>
          </cell>
          <cell r="B201" t="str">
            <v>고압케이블</v>
          </cell>
          <cell r="C201" t="str">
            <v>3.3KV CV14sq/1C</v>
          </cell>
          <cell r="D201" t="str">
            <v>m</v>
          </cell>
          <cell r="G201">
            <v>719</v>
          </cell>
          <cell r="H201">
            <v>1515</v>
          </cell>
          <cell r="Q201">
            <v>1515</v>
          </cell>
          <cell r="R201">
            <v>0.05</v>
          </cell>
          <cell r="S201" t="str">
            <v>고케</v>
          </cell>
          <cell r="T201">
            <v>2.2000000000000002E-2</v>
          </cell>
        </row>
        <row r="202">
          <cell r="A202">
            <v>200</v>
          </cell>
          <cell r="B202" t="str">
            <v>고압케이블</v>
          </cell>
          <cell r="C202" t="str">
            <v>3.3KV CV22sq/1C</v>
          </cell>
          <cell r="D202" t="str">
            <v>m</v>
          </cell>
          <cell r="G202">
            <v>719</v>
          </cell>
          <cell r="H202">
            <v>1825</v>
          </cell>
          <cell r="Q202">
            <v>1825</v>
          </cell>
          <cell r="R202">
            <v>0.05</v>
          </cell>
          <cell r="S202" t="str">
            <v>고케</v>
          </cell>
          <cell r="T202">
            <v>2.86E-2</v>
          </cell>
        </row>
        <row r="203">
          <cell r="A203">
            <v>201</v>
          </cell>
          <cell r="B203" t="str">
            <v>고압케이블</v>
          </cell>
          <cell r="C203" t="str">
            <v>3.3KV CV30sq/1C</v>
          </cell>
          <cell r="D203" t="str">
            <v>m</v>
          </cell>
          <cell r="G203">
            <v>719</v>
          </cell>
          <cell r="H203">
            <v>2201</v>
          </cell>
          <cell r="Q203">
            <v>2201</v>
          </cell>
          <cell r="R203">
            <v>0.05</v>
          </cell>
          <cell r="S203" t="str">
            <v>고케</v>
          </cell>
          <cell r="T203">
            <v>3.3000000000000002E-2</v>
          </cell>
        </row>
        <row r="204">
          <cell r="A204">
            <v>202</v>
          </cell>
          <cell r="B204" t="str">
            <v>고압케이블</v>
          </cell>
          <cell r="C204" t="str">
            <v>3.3KV CV38sq/1C</v>
          </cell>
          <cell r="D204" t="str">
            <v>m</v>
          </cell>
          <cell r="G204">
            <v>719</v>
          </cell>
          <cell r="H204">
            <v>2647</v>
          </cell>
          <cell r="Q204">
            <v>2647</v>
          </cell>
          <cell r="R204">
            <v>0.05</v>
          </cell>
          <cell r="S204" t="str">
            <v>고케</v>
          </cell>
          <cell r="T204">
            <v>3.9600000000000003E-2</v>
          </cell>
        </row>
        <row r="205">
          <cell r="A205">
            <v>203</v>
          </cell>
          <cell r="B205" t="str">
            <v>고압케이블</v>
          </cell>
          <cell r="C205" t="str">
            <v>3.3KV CV50sq/1C</v>
          </cell>
          <cell r="D205" t="str">
            <v>m</v>
          </cell>
          <cell r="G205">
            <v>719</v>
          </cell>
          <cell r="H205">
            <v>3260</v>
          </cell>
          <cell r="Q205">
            <v>3260</v>
          </cell>
          <cell r="R205">
            <v>0.05</v>
          </cell>
          <cell r="S205" t="str">
            <v>고케</v>
          </cell>
          <cell r="T205">
            <v>4.7300000000000002E-2</v>
          </cell>
        </row>
        <row r="206">
          <cell r="A206">
            <v>204</v>
          </cell>
          <cell r="B206" t="str">
            <v>고압케이블</v>
          </cell>
          <cell r="C206" t="str">
            <v>3.3KV CV60sq/1C</v>
          </cell>
          <cell r="D206" t="str">
            <v>m</v>
          </cell>
          <cell r="G206">
            <v>719</v>
          </cell>
          <cell r="H206">
            <v>3953</v>
          </cell>
          <cell r="Q206">
            <v>3953</v>
          </cell>
          <cell r="R206">
            <v>0.05</v>
          </cell>
          <cell r="S206" t="str">
            <v>고케</v>
          </cell>
          <cell r="T206">
            <v>5.3900000000000003E-2</v>
          </cell>
        </row>
        <row r="207">
          <cell r="A207">
            <v>205</v>
          </cell>
          <cell r="B207" t="str">
            <v>고압케이블</v>
          </cell>
          <cell r="C207" t="str">
            <v>3.3KV CV80sq/1C</v>
          </cell>
          <cell r="D207" t="str">
            <v>m</v>
          </cell>
          <cell r="G207">
            <v>719</v>
          </cell>
          <cell r="H207">
            <v>4347</v>
          </cell>
          <cell r="Q207">
            <v>4347</v>
          </cell>
          <cell r="R207">
            <v>0.05</v>
          </cell>
          <cell r="S207" t="str">
            <v>고케</v>
          </cell>
          <cell r="T207">
            <v>6.6000000000000003E-2</v>
          </cell>
        </row>
        <row r="208">
          <cell r="A208">
            <v>206</v>
          </cell>
          <cell r="B208" t="str">
            <v>고압케이블</v>
          </cell>
          <cell r="C208" t="str">
            <v>3.3KV CV100sq/1C</v>
          </cell>
          <cell r="D208" t="str">
            <v>m</v>
          </cell>
          <cell r="G208">
            <v>719</v>
          </cell>
          <cell r="H208">
            <v>5188</v>
          </cell>
          <cell r="Q208">
            <v>5188</v>
          </cell>
          <cell r="R208">
            <v>0.05</v>
          </cell>
          <cell r="S208" t="str">
            <v>고케</v>
          </cell>
          <cell r="T208">
            <v>7.8100000000000003E-2</v>
          </cell>
        </row>
        <row r="209">
          <cell r="A209">
            <v>207</v>
          </cell>
          <cell r="B209" t="str">
            <v>고압케이블</v>
          </cell>
          <cell r="C209" t="str">
            <v>3.3KV CV125sq/1C</v>
          </cell>
          <cell r="D209" t="str">
            <v>m</v>
          </cell>
          <cell r="G209">
            <v>719</v>
          </cell>
          <cell r="H209">
            <v>7110</v>
          </cell>
          <cell r="Q209">
            <v>7110</v>
          </cell>
          <cell r="R209">
            <v>0.05</v>
          </cell>
          <cell r="S209" t="str">
            <v>고케</v>
          </cell>
          <cell r="T209">
            <v>9.240000000000001E-2</v>
          </cell>
        </row>
        <row r="210">
          <cell r="A210">
            <v>208</v>
          </cell>
          <cell r="B210" t="str">
            <v>고압케이블</v>
          </cell>
          <cell r="C210" t="str">
            <v>3.3KV CV150sq/1C</v>
          </cell>
          <cell r="D210" t="str">
            <v>m</v>
          </cell>
          <cell r="G210">
            <v>719</v>
          </cell>
          <cell r="H210">
            <v>8415</v>
          </cell>
          <cell r="Q210">
            <v>8415</v>
          </cell>
          <cell r="R210">
            <v>0.05</v>
          </cell>
          <cell r="S210" t="str">
            <v>고케</v>
          </cell>
          <cell r="T210">
            <v>0.10670000000000002</v>
          </cell>
        </row>
        <row r="211">
          <cell r="A211">
            <v>209</v>
          </cell>
          <cell r="B211" t="str">
            <v>고압케이블</v>
          </cell>
          <cell r="C211" t="str">
            <v>3.3KV CV200sq/1C</v>
          </cell>
          <cell r="D211" t="str">
            <v>m</v>
          </cell>
          <cell r="G211">
            <v>719</v>
          </cell>
          <cell r="H211">
            <v>11412</v>
          </cell>
          <cell r="Q211">
            <v>11412</v>
          </cell>
          <cell r="R211">
            <v>0.05</v>
          </cell>
          <cell r="S211" t="str">
            <v>고케</v>
          </cell>
          <cell r="T211">
            <v>0.12870000000000001</v>
          </cell>
        </row>
        <row r="212">
          <cell r="A212">
            <v>210</v>
          </cell>
          <cell r="B212" t="str">
            <v>고압케이블</v>
          </cell>
          <cell r="C212" t="str">
            <v>3.3KV CV250sq/1C</v>
          </cell>
          <cell r="D212" t="str">
            <v>m</v>
          </cell>
          <cell r="G212">
            <v>719</v>
          </cell>
          <cell r="H212">
            <v>13970</v>
          </cell>
          <cell r="Q212">
            <v>13970</v>
          </cell>
          <cell r="R212">
            <v>0.05</v>
          </cell>
          <cell r="S212" t="str">
            <v>고케</v>
          </cell>
          <cell r="T212">
            <v>0.15620000000000001</v>
          </cell>
        </row>
        <row r="213">
          <cell r="A213">
            <v>211</v>
          </cell>
          <cell r="Q213" t="str">
            <v/>
          </cell>
        </row>
        <row r="214">
          <cell r="A214">
            <v>212</v>
          </cell>
          <cell r="Q214" t="str">
            <v/>
          </cell>
        </row>
        <row r="215">
          <cell r="A215">
            <v>213</v>
          </cell>
          <cell r="Q215" t="str">
            <v/>
          </cell>
        </row>
        <row r="216">
          <cell r="A216">
            <v>214</v>
          </cell>
          <cell r="B216" t="str">
            <v>케이블 헤드 8sq</v>
          </cell>
          <cell r="C216" t="str">
            <v>6.6KV/1C  1단말/KIT</v>
          </cell>
          <cell r="D216" t="str">
            <v>EA</v>
          </cell>
          <cell r="Q216">
            <v>0</v>
          </cell>
          <cell r="S216" t="str">
            <v>고케</v>
          </cell>
          <cell r="T216">
            <v>0.34</v>
          </cell>
        </row>
        <row r="217">
          <cell r="A217">
            <v>215</v>
          </cell>
          <cell r="B217" t="str">
            <v>케이블 헤드 14sq</v>
          </cell>
          <cell r="C217" t="str">
            <v>6.6KV/1C  1단말/KIT</v>
          </cell>
          <cell r="D217" t="str">
            <v>EA</v>
          </cell>
          <cell r="Q217">
            <v>0</v>
          </cell>
          <cell r="S217" t="str">
            <v>고케</v>
          </cell>
          <cell r="T217">
            <v>0.36</v>
          </cell>
        </row>
        <row r="218">
          <cell r="A218">
            <v>216</v>
          </cell>
          <cell r="B218" t="str">
            <v>케이블 헤드 22sq</v>
          </cell>
          <cell r="C218" t="str">
            <v>6.6KV/1C  1단말/KIT</v>
          </cell>
          <cell r="D218" t="str">
            <v>EA</v>
          </cell>
          <cell r="G218">
            <v>738</v>
          </cell>
          <cell r="H218">
            <v>22640</v>
          </cell>
          <cell r="Q218">
            <v>22640</v>
          </cell>
          <cell r="S218" t="str">
            <v>고케</v>
          </cell>
          <cell r="T218">
            <v>0.46</v>
          </cell>
        </row>
        <row r="219">
          <cell r="A219">
            <v>217</v>
          </cell>
          <cell r="B219" t="str">
            <v>케이블 헤드 30sq</v>
          </cell>
          <cell r="C219" t="str">
            <v>6.6KV/1C  1단말/KIT</v>
          </cell>
          <cell r="D219" t="str">
            <v>EA</v>
          </cell>
          <cell r="Q219">
            <v>0</v>
          </cell>
          <cell r="S219" t="str">
            <v>고케</v>
          </cell>
          <cell r="T219">
            <v>0.52</v>
          </cell>
        </row>
        <row r="220">
          <cell r="A220">
            <v>218</v>
          </cell>
          <cell r="B220" t="str">
            <v>케이블 헤드 38sq</v>
          </cell>
          <cell r="C220" t="str">
            <v>6.6KV/1C  1단말/KIT</v>
          </cell>
          <cell r="D220" t="str">
            <v>EA</v>
          </cell>
          <cell r="G220">
            <v>738</v>
          </cell>
          <cell r="H220">
            <v>22800</v>
          </cell>
          <cell r="Q220">
            <v>22800</v>
          </cell>
          <cell r="S220" t="str">
            <v>고케</v>
          </cell>
          <cell r="T220">
            <v>0.55000000000000004</v>
          </cell>
        </row>
        <row r="221">
          <cell r="A221">
            <v>219</v>
          </cell>
          <cell r="B221" t="str">
            <v>케이블 헤드 50sq</v>
          </cell>
          <cell r="C221" t="str">
            <v>6.6KV/1C  1단말/KIT</v>
          </cell>
          <cell r="D221" t="str">
            <v>EA</v>
          </cell>
          <cell r="Q221">
            <v>0</v>
          </cell>
          <cell r="S221" t="str">
            <v>고케</v>
          </cell>
          <cell r="T221">
            <v>0.6</v>
          </cell>
        </row>
        <row r="222">
          <cell r="A222">
            <v>220</v>
          </cell>
          <cell r="B222" t="str">
            <v>케이블 헤드 60sq</v>
          </cell>
          <cell r="C222" t="str">
            <v>6.6KV/1C  1단말/KIT</v>
          </cell>
          <cell r="D222" t="str">
            <v>EA</v>
          </cell>
          <cell r="G222">
            <v>738</v>
          </cell>
          <cell r="H222">
            <v>26000</v>
          </cell>
          <cell r="Q222">
            <v>26000</v>
          </cell>
          <cell r="S222" t="str">
            <v>고케</v>
          </cell>
          <cell r="T222">
            <v>0.67</v>
          </cell>
        </row>
        <row r="223">
          <cell r="A223">
            <v>221</v>
          </cell>
          <cell r="B223" t="str">
            <v>케이블 헤드 80sq</v>
          </cell>
          <cell r="C223" t="str">
            <v>6.6KV/1C  1단말/KIT</v>
          </cell>
          <cell r="D223" t="str">
            <v>EA</v>
          </cell>
          <cell r="Q223">
            <v>0</v>
          </cell>
          <cell r="S223" t="str">
            <v>고케</v>
          </cell>
          <cell r="T223">
            <v>0.72</v>
          </cell>
        </row>
        <row r="224">
          <cell r="A224">
            <v>222</v>
          </cell>
          <cell r="B224" t="str">
            <v>케이블 헤드 100sq</v>
          </cell>
          <cell r="C224" t="str">
            <v>6.6KV/1C  1단말/KIT</v>
          </cell>
          <cell r="D224" t="str">
            <v>EA</v>
          </cell>
          <cell r="G224">
            <v>738</v>
          </cell>
          <cell r="H224">
            <v>26700</v>
          </cell>
          <cell r="Q224">
            <v>26700</v>
          </cell>
          <cell r="S224" t="str">
            <v>고케</v>
          </cell>
          <cell r="T224">
            <v>0.76</v>
          </cell>
        </row>
        <row r="225">
          <cell r="A225">
            <v>223</v>
          </cell>
          <cell r="B225" t="str">
            <v>케이블 헤드 125sq</v>
          </cell>
          <cell r="C225" t="str">
            <v>6.6KV/1C  1단말/KIT</v>
          </cell>
          <cell r="D225" t="str">
            <v>EA</v>
          </cell>
          <cell r="Q225">
            <v>0</v>
          </cell>
          <cell r="S225" t="str">
            <v>고케</v>
          </cell>
          <cell r="T225">
            <v>0.85</v>
          </cell>
        </row>
        <row r="226">
          <cell r="A226">
            <v>224</v>
          </cell>
          <cell r="B226" t="str">
            <v>케이블 헤드 150sq</v>
          </cell>
          <cell r="C226" t="str">
            <v>6.6KV/1C  1단말/KIT</v>
          </cell>
          <cell r="D226" t="str">
            <v>EA</v>
          </cell>
          <cell r="G226">
            <v>738</v>
          </cell>
          <cell r="H226">
            <v>31800</v>
          </cell>
          <cell r="Q226">
            <v>31800</v>
          </cell>
          <cell r="S226" t="str">
            <v>고케</v>
          </cell>
          <cell r="T226">
            <v>0.95</v>
          </cell>
        </row>
        <row r="227">
          <cell r="A227">
            <v>225</v>
          </cell>
          <cell r="B227" t="str">
            <v>케이블 헤드 200sq</v>
          </cell>
          <cell r="C227" t="str">
            <v>6.6KV/1C  1단말/KIT</v>
          </cell>
          <cell r="D227" t="str">
            <v>EA</v>
          </cell>
          <cell r="G227">
            <v>738</v>
          </cell>
          <cell r="H227">
            <v>32600</v>
          </cell>
          <cell r="Q227">
            <v>32600</v>
          </cell>
          <cell r="S227" t="str">
            <v>고케</v>
          </cell>
          <cell r="T227">
            <v>1.03</v>
          </cell>
        </row>
        <row r="228">
          <cell r="A228">
            <v>226</v>
          </cell>
          <cell r="B228" t="str">
            <v>케이블 헤드 250sq</v>
          </cell>
          <cell r="C228" t="str">
            <v>6.6KV/1C  1단말/KIT</v>
          </cell>
          <cell r="D228" t="str">
            <v>EA</v>
          </cell>
          <cell r="G228">
            <v>738</v>
          </cell>
          <cell r="H228">
            <v>33400</v>
          </cell>
          <cell r="Q228">
            <v>33400</v>
          </cell>
          <cell r="S228" t="str">
            <v>고케</v>
          </cell>
          <cell r="T228">
            <v>1.18</v>
          </cell>
        </row>
        <row r="229">
          <cell r="A229">
            <v>227</v>
          </cell>
          <cell r="Q229" t="str">
            <v/>
          </cell>
        </row>
        <row r="230">
          <cell r="A230">
            <v>228</v>
          </cell>
          <cell r="Q230" t="str">
            <v/>
          </cell>
        </row>
        <row r="231">
          <cell r="A231">
            <v>229</v>
          </cell>
          <cell r="B231" t="str">
            <v>케이블헤드 지지금구</v>
          </cell>
          <cell r="C231" t="str">
            <v>상,하부용</v>
          </cell>
          <cell r="D231" t="str">
            <v>조</v>
          </cell>
          <cell r="G231">
            <v>828</v>
          </cell>
          <cell r="H231">
            <v>42000</v>
          </cell>
          <cell r="Q231">
            <v>42000</v>
          </cell>
          <cell r="U231" t="str">
            <v>배전</v>
          </cell>
          <cell r="V231">
            <v>0.45</v>
          </cell>
          <cell r="W231" t="str">
            <v>보인</v>
          </cell>
          <cell r="X231">
            <v>0.23</v>
          </cell>
        </row>
        <row r="232">
          <cell r="A232">
            <v>230</v>
          </cell>
          <cell r="B232" t="str">
            <v>전주용 입상관</v>
          </cell>
          <cell r="C232" t="str">
            <v>φ130×2m</v>
          </cell>
          <cell r="D232" t="str">
            <v>EA</v>
          </cell>
          <cell r="G232">
            <v>828</v>
          </cell>
          <cell r="H232">
            <v>17000</v>
          </cell>
          <cell r="Q232">
            <v>17000</v>
          </cell>
          <cell r="U232" t="str">
            <v>배전</v>
          </cell>
          <cell r="V232">
            <v>0.46</v>
          </cell>
          <cell r="W232" t="str">
            <v>보인</v>
          </cell>
          <cell r="X232">
            <v>0.17</v>
          </cell>
        </row>
        <row r="233">
          <cell r="A233">
            <v>231</v>
          </cell>
          <cell r="B233" t="str">
            <v>반경철관</v>
          </cell>
          <cell r="C233" t="str">
            <v>80×2×2400</v>
          </cell>
          <cell r="D233" t="str">
            <v>EA</v>
          </cell>
          <cell r="G233">
            <v>827</v>
          </cell>
          <cell r="H233">
            <v>9800</v>
          </cell>
          <cell r="Q233">
            <v>9800</v>
          </cell>
          <cell r="U233" t="str">
            <v>배관</v>
          </cell>
          <cell r="V233">
            <v>0.122</v>
          </cell>
        </row>
        <row r="234">
          <cell r="A234">
            <v>232</v>
          </cell>
          <cell r="B234" t="str">
            <v>반경철관 취부밴드</v>
          </cell>
          <cell r="D234" t="str">
            <v>EA</v>
          </cell>
          <cell r="G234">
            <v>827</v>
          </cell>
          <cell r="H234">
            <v>1200</v>
          </cell>
          <cell r="Q234">
            <v>1200</v>
          </cell>
        </row>
        <row r="235">
          <cell r="A235">
            <v>233</v>
          </cell>
          <cell r="B235" t="str">
            <v>입상관취부밴드</v>
          </cell>
          <cell r="D235" t="str">
            <v>EA</v>
          </cell>
          <cell r="G235">
            <v>827</v>
          </cell>
          <cell r="H235">
            <v>1200</v>
          </cell>
          <cell r="Q235">
            <v>1200</v>
          </cell>
        </row>
        <row r="236">
          <cell r="A236">
            <v>234</v>
          </cell>
          <cell r="Q236" t="str">
            <v/>
          </cell>
        </row>
        <row r="237">
          <cell r="A237">
            <v>235</v>
          </cell>
          <cell r="B237" t="str">
            <v>위샤 캡</v>
          </cell>
          <cell r="C237" t="str">
            <v>ST 36C</v>
          </cell>
          <cell r="D237" t="str">
            <v>EA</v>
          </cell>
          <cell r="G237">
            <v>741</v>
          </cell>
          <cell r="H237">
            <v>2480</v>
          </cell>
          <cell r="Q237">
            <v>2480</v>
          </cell>
          <cell r="S237" t="str">
            <v>내선</v>
          </cell>
          <cell r="T237">
            <v>0.03</v>
          </cell>
        </row>
        <row r="238">
          <cell r="A238">
            <v>236</v>
          </cell>
          <cell r="B238" t="str">
            <v>위샤 캡</v>
          </cell>
          <cell r="C238" t="str">
            <v>ST 42C</v>
          </cell>
          <cell r="D238" t="str">
            <v>EA</v>
          </cell>
          <cell r="G238">
            <v>741</v>
          </cell>
          <cell r="H238">
            <v>2770</v>
          </cell>
          <cell r="Q238">
            <v>2770</v>
          </cell>
          <cell r="S238" t="str">
            <v>내선</v>
          </cell>
          <cell r="T238">
            <v>0.03</v>
          </cell>
        </row>
        <row r="239">
          <cell r="A239">
            <v>237</v>
          </cell>
          <cell r="B239" t="str">
            <v>위샤 캡</v>
          </cell>
          <cell r="C239" t="str">
            <v>ST 54C</v>
          </cell>
          <cell r="D239" t="str">
            <v>EA</v>
          </cell>
          <cell r="G239">
            <v>741</v>
          </cell>
          <cell r="H239">
            <v>3440</v>
          </cell>
          <cell r="Q239">
            <v>3440</v>
          </cell>
          <cell r="S239" t="str">
            <v>내선</v>
          </cell>
          <cell r="T239">
            <v>0.04</v>
          </cell>
        </row>
        <row r="240">
          <cell r="A240">
            <v>238</v>
          </cell>
          <cell r="B240" t="str">
            <v>위샤 캡</v>
          </cell>
          <cell r="C240" t="str">
            <v>ST 104C</v>
          </cell>
          <cell r="D240" t="str">
            <v>EA</v>
          </cell>
          <cell r="G240">
            <v>741</v>
          </cell>
          <cell r="H240">
            <v>23910</v>
          </cell>
          <cell r="Q240">
            <v>23910</v>
          </cell>
          <cell r="S240" t="str">
            <v>내선</v>
          </cell>
          <cell r="T240">
            <v>0.04</v>
          </cell>
        </row>
        <row r="241">
          <cell r="A241">
            <v>239</v>
          </cell>
          <cell r="Q241" t="str">
            <v/>
          </cell>
        </row>
        <row r="242">
          <cell r="A242">
            <v>240</v>
          </cell>
          <cell r="Q242" t="str">
            <v/>
          </cell>
        </row>
        <row r="243">
          <cell r="A243">
            <v>241</v>
          </cell>
          <cell r="B243" t="str">
            <v>PULL BOX</v>
          </cell>
          <cell r="C243" t="str">
            <v>100×100×100</v>
          </cell>
          <cell r="D243" t="str">
            <v>EA</v>
          </cell>
          <cell r="G243">
            <v>746</v>
          </cell>
          <cell r="H243">
            <v>1600</v>
          </cell>
          <cell r="Q243">
            <v>1600</v>
          </cell>
          <cell r="S243" t="str">
            <v>내선</v>
          </cell>
          <cell r="T243">
            <v>0.35</v>
          </cell>
          <cell r="U243" t="str">
            <v>내선</v>
          </cell>
          <cell r="V243">
            <v>0.66</v>
          </cell>
          <cell r="Y243" t="str">
            <v>옥외는 벽면</v>
          </cell>
        </row>
        <row r="244">
          <cell r="A244">
            <v>242</v>
          </cell>
          <cell r="B244" t="str">
            <v>PULL BOX</v>
          </cell>
          <cell r="C244" t="str">
            <v>150×150×100</v>
          </cell>
          <cell r="D244" t="str">
            <v>EA</v>
          </cell>
          <cell r="G244">
            <v>746</v>
          </cell>
          <cell r="H244">
            <v>2000</v>
          </cell>
          <cell r="Q244">
            <v>2000</v>
          </cell>
          <cell r="S244" t="str">
            <v>내선</v>
          </cell>
          <cell r="T244">
            <v>0.35</v>
          </cell>
          <cell r="U244" t="str">
            <v>내선</v>
          </cell>
          <cell r="V244">
            <v>0.66</v>
          </cell>
          <cell r="Y244" t="str">
            <v>옥외는 벽면</v>
          </cell>
        </row>
        <row r="245">
          <cell r="A245">
            <v>243</v>
          </cell>
          <cell r="B245" t="str">
            <v>PULL BOX</v>
          </cell>
          <cell r="C245" t="str">
            <v>200×200×100</v>
          </cell>
          <cell r="D245" t="str">
            <v>EA</v>
          </cell>
          <cell r="G245">
            <v>746</v>
          </cell>
          <cell r="H245">
            <v>3100</v>
          </cell>
          <cell r="Q245">
            <v>3100</v>
          </cell>
          <cell r="S245" t="str">
            <v>내선</v>
          </cell>
          <cell r="T245">
            <v>0.35</v>
          </cell>
          <cell r="U245" t="str">
            <v>내선</v>
          </cell>
          <cell r="V245">
            <v>0.66</v>
          </cell>
          <cell r="Y245" t="str">
            <v>옥외는 벽면</v>
          </cell>
        </row>
        <row r="246">
          <cell r="A246">
            <v>244</v>
          </cell>
          <cell r="B246" t="str">
            <v>PULL BOX</v>
          </cell>
          <cell r="C246" t="str">
            <v>250×250×100</v>
          </cell>
          <cell r="D246" t="str">
            <v>EA</v>
          </cell>
          <cell r="G246">
            <v>746</v>
          </cell>
          <cell r="H246">
            <v>4650</v>
          </cell>
          <cell r="Q246">
            <v>4650</v>
          </cell>
          <cell r="S246" t="str">
            <v>내선</v>
          </cell>
          <cell r="T246">
            <v>0.35</v>
          </cell>
          <cell r="U246" t="str">
            <v>내선</v>
          </cell>
          <cell r="V246">
            <v>0.66</v>
          </cell>
          <cell r="Y246" t="str">
            <v>옥외는 벽면</v>
          </cell>
        </row>
        <row r="247">
          <cell r="A247">
            <v>245</v>
          </cell>
          <cell r="B247" t="str">
            <v>PULL BOX</v>
          </cell>
          <cell r="C247" t="str">
            <v>300×300×100</v>
          </cell>
          <cell r="D247" t="str">
            <v>EA</v>
          </cell>
          <cell r="G247">
            <v>746</v>
          </cell>
          <cell r="H247">
            <v>5000</v>
          </cell>
          <cell r="Q247">
            <v>5000</v>
          </cell>
          <cell r="S247" t="str">
            <v>내선</v>
          </cell>
          <cell r="T247">
            <v>0.35</v>
          </cell>
          <cell r="U247" t="str">
            <v>내선</v>
          </cell>
          <cell r="V247">
            <v>0.66</v>
          </cell>
          <cell r="Y247" t="str">
            <v>옥외는 벽면</v>
          </cell>
        </row>
        <row r="248">
          <cell r="A248">
            <v>246</v>
          </cell>
          <cell r="B248" t="str">
            <v>PULL BOX</v>
          </cell>
          <cell r="C248" t="str">
            <v>150×150×150</v>
          </cell>
          <cell r="D248" t="str">
            <v>EA</v>
          </cell>
          <cell r="G248">
            <v>746</v>
          </cell>
          <cell r="H248">
            <v>2350</v>
          </cell>
          <cell r="Q248">
            <v>2350</v>
          </cell>
          <cell r="S248" t="str">
            <v>내선</v>
          </cell>
          <cell r="T248">
            <v>0.35</v>
          </cell>
          <cell r="U248" t="str">
            <v>내선</v>
          </cell>
          <cell r="V248">
            <v>0.66</v>
          </cell>
          <cell r="Y248" t="str">
            <v>옥외는 벽면</v>
          </cell>
        </row>
        <row r="249">
          <cell r="A249">
            <v>247</v>
          </cell>
          <cell r="B249" t="str">
            <v>PULL BOX</v>
          </cell>
          <cell r="C249" t="str">
            <v>200×200×150</v>
          </cell>
          <cell r="D249" t="str">
            <v>EA</v>
          </cell>
          <cell r="G249">
            <v>746</v>
          </cell>
          <cell r="H249">
            <v>3900</v>
          </cell>
          <cell r="Q249">
            <v>3900</v>
          </cell>
          <cell r="S249" t="str">
            <v>내선</v>
          </cell>
          <cell r="T249">
            <v>0.35</v>
          </cell>
          <cell r="U249" t="str">
            <v>내선</v>
          </cell>
          <cell r="V249">
            <v>0.66</v>
          </cell>
          <cell r="Y249" t="str">
            <v>옥외는 벽면</v>
          </cell>
        </row>
        <row r="250">
          <cell r="A250">
            <v>248</v>
          </cell>
          <cell r="B250" t="str">
            <v>PULL BOX</v>
          </cell>
          <cell r="C250" t="str">
            <v>250×250×150</v>
          </cell>
          <cell r="D250" t="str">
            <v>EA</v>
          </cell>
          <cell r="G250">
            <v>746</v>
          </cell>
          <cell r="H250">
            <v>5000</v>
          </cell>
          <cell r="Q250">
            <v>5000</v>
          </cell>
          <cell r="S250" t="str">
            <v>내선</v>
          </cell>
          <cell r="T250">
            <v>0.35</v>
          </cell>
          <cell r="U250" t="str">
            <v>내선</v>
          </cell>
          <cell r="V250">
            <v>0.66</v>
          </cell>
          <cell r="Y250" t="str">
            <v>옥외는 벽면</v>
          </cell>
        </row>
        <row r="251">
          <cell r="A251">
            <v>249</v>
          </cell>
          <cell r="B251" t="str">
            <v>PULL BOX</v>
          </cell>
          <cell r="C251" t="str">
            <v>300×300×150</v>
          </cell>
          <cell r="D251" t="str">
            <v>EA</v>
          </cell>
          <cell r="G251">
            <v>746</v>
          </cell>
          <cell r="H251">
            <v>5750</v>
          </cell>
          <cell r="Q251">
            <v>5750</v>
          </cell>
          <cell r="S251" t="str">
            <v>내선</v>
          </cell>
          <cell r="T251">
            <v>0.35</v>
          </cell>
          <cell r="U251" t="str">
            <v>내선</v>
          </cell>
          <cell r="V251">
            <v>0.66</v>
          </cell>
          <cell r="Y251" t="str">
            <v>옥외는 벽면</v>
          </cell>
        </row>
        <row r="252">
          <cell r="A252">
            <v>250</v>
          </cell>
          <cell r="B252" t="str">
            <v>PULL BOX</v>
          </cell>
          <cell r="C252" t="str">
            <v>400×400×150</v>
          </cell>
          <cell r="D252" t="str">
            <v>EA</v>
          </cell>
          <cell r="G252">
            <v>746</v>
          </cell>
          <cell r="H252">
            <v>9350</v>
          </cell>
          <cell r="Q252">
            <v>9350</v>
          </cell>
          <cell r="S252" t="str">
            <v>내선</v>
          </cell>
          <cell r="T252">
            <v>0.35</v>
          </cell>
          <cell r="U252" t="str">
            <v>내선</v>
          </cell>
          <cell r="V252">
            <v>0.66</v>
          </cell>
          <cell r="Y252" t="str">
            <v>옥외는 벽면</v>
          </cell>
        </row>
        <row r="253">
          <cell r="A253">
            <v>251</v>
          </cell>
          <cell r="B253" t="str">
            <v>PULL BOX</v>
          </cell>
          <cell r="C253" t="str">
            <v>300×300×200</v>
          </cell>
          <cell r="D253" t="str">
            <v>EA</v>
          </cell>
          <cell r="G253">
            <v>746</v>
          </cell>
          <cell r="H253">
            <v>6500</v>
          </cell>
          <cell r="Q253">
            <v>6500</v>
          </cell>
          <cell r="S253" t="str">
            <v>내선</v>
          </cell>
          <cell r="T253">
            <v>0.35</v>
          </cell>
          <cell r="U253" t="str">
            <v>내선</v>
          </cell>
          <cell r="V253">
            <v>0.66</v>
          </cell>
          <cell r="Y253" t="str">
            <v>옥외는 벽면</v>
          </cell>
        </row>
        <row r="254">
          <cell r="A254">
            <v>252</v>
          </cell>
          <cell r="B254" t="str">
            <v>PULL BOX</v>
          </cell>
          <cell r="C254" t="str">
            <v>400×400×200</v>
          </cell>
          <cell r="D254" t="str">
            <v>EA</v>
          </cell>
          <cell r="G254">
            <v>746</v>
          </cell>
          <cell r="H254">
            <v>10200</v>
          </cell>
          <cell r="Q254">
            <v>10200</v>
          </cell>
          <cell r="S254" t="str">
            <v>내선</v>
          </cell>
          <cell r="T254">
            <v>0.66</v>
          </cell>
          <cell r="U254" t="str">
            <v>내선</v>
          </cell>
          <cell r="V254">
            <v>0.95</v>
          </cell>
          <cell r="Y254" t="str">
            <v>옥외는 벽면</v>
          </cell>
        </row>
        <row r="255">
          <cell r="A255">
            <v>253</v>
          </cell>
          <cell r="B255" t="str">
            <v>PULL BOX</v>
          </cell>
          <cell r="C255" t="str">
            <v>500×500×200</v>
          </cell>
          <cell r="D255" t="str">
            <v>EA</v>
          </cell>
          <cell r="G255">
            <v>746</v>
          </cell>
          <cell r="H255">
            <v>18200</v>
          </cell>
          <cell r="Q255">
            <v>18200</v>
          </cell>
          <cell r="S255" t="str">
            <v>내선</v>
          </cell>
          <cell r="T255">
            <v>0.66</v>
          </cell>
          <cell r="U255" t="str">
            <v>내선</v>
          </cell>
          <cell r="V255">
            <v>0.95</v>
          </cell>
          <cell r="Y255" t="str">
            <v>옥외는 벽면</v>
          </cell>
        </row>
        <row r="256">
          <cell r="A256">
            <v>254</v>
          </cell>
          <cell r="B256" t="str">
            <v>PULL BOX</v>
          </cell>
          <cell r="C256" t="str">
            <v>300×300×300</v>
          </cell>
          <cell r="D256" t="str">
            <v>EA</v>
          </cell>
          <cell r="G256">
            <v>746</v>
          </cell>
          <cell r="H256">
            <v>6500</v>
          </cell>
          <cell r="Q256">
            <v>6500</v>
          </cell>
          <cell r="S256" t="str">
            <v>내선</v>
          </cell>
          <cell r="T256">
            <v>0.66</v>
          </cell>
          <cell r="U256" t="str">
            <v>내선</v>
          </cell>
          <cell r="V256">
            <v>0.95</v>
          </cell>
          <cell r="Y256" t="str">
            <v>옥외는 벽면</v>
          </cell>
        </row>
        <row r="257">
          <cell r="A257">
            <v>255</v>
          </cell>
          <cell r="B257" t="str">
            <v>PULL BOX</v>
          </cell>
          <cell r="C257" t="str">
            <v>400×400×300</v>
          </cell>
          <cell r="D257" t="str">
            <v>EA</v>
          </cell>
          <cell r="G257">
            <v>746</v>
          </cell>
          <cell r="H257">
            <v>12100</v>
          </cell>
          <cell r="Q257">
            <v>12100</v>
          </cell>
          <cell r="S257" t="str">
            <v>내선</v>
          </cell>
          <cell r="T257">
            <v>0.66</v>
          </cell>
          <cell r="U257" t="str">
            <v>내선</v>
          </cell>
          <cell r="V257">
            <v>0.95</v>
          </cell>
          <cell r="Y257" t="str">
            <v>옥외는 벽면</v>
          </cell>
        </row>
        <row r="258">
          <cell r="A258">
            <v>256</v>
          </cell>
          <cell r="B258" t="str">
            <v>PULL BOX</v>
          </cell>
          <cell r="C258" t="str">
            <v>500×500×300</v>
          </cell>
          <cell r="D258" t="str">
            <v>EA</v>
          </cell>
          <cell r="G258">
            <v>746</v>
          </cell>
          <cell r="H258">
            <v>22000</v>
          </cell>
          <cell r="Q258">
            <v>22000</v>
          </cell>
          <cell r="S258" t="str">
            <v>내선</v>
          </cell>
          <cell r="T258">
            <v>0.66</v>
          </cell>
          <cell r="U258" t="str">
            <v>내선</v>
          </cell>
          <cell r="V258">
            <v>0.95</v>
          </cell>
          <cell r="Y258" t="str">
            <v>옥외는 벽면</v>
          </cell>
        </row>
        <row r="259">
          <cell r="A259">
            <v>257</v>
          </cell>
          <cell r="B259" t="str">
            <v>PULL BOX</v>
          </cell>
          <cell r="C259" t="str">
            <v>600×600×300</v>
          </cell>
          <cell r="D259" t="str">
            <v>EA</v>
          </cell>
          <cell r="G259">
            <v>746</v>
          </cell>
          <cell r="H259">
            <v>27500</v>
          </cell>
          <cell r="Q259">
            <v>27500</v>
          </cell>
          <cell r="S259" t="str">
            <v>내선</v>
          </cell>
          <cell r="T259">
            <v>0.66</v>
          </cell>
          <cell r="U259" t="str">
            <v>내선</v>
          </cell>
          <cell r="V259">
            <v>0.95</v>
          </cell>
          <cell r="Y259" t="str">
            <v>옥외는 벽면</v>
          </cell>
        </row>
        <row r="260">
          <cell r="A260">
            <v>258</v>
          </cell>
          <cell r="B260" t="str">
            <v>PULL BOX</v>
          </cell>
          <cell r="C260" t="str">
            <v>600×600×400</v>
          </cell>
          <cell r="D260" t="str">
            <v>EA</v>
          </cell>
          <cell r="G260">
            <v>746</v>
          </cell>
          <cell r="H260">
            <v>33000</v>
          </cell>
          <cell r="Q260">
            <v>33000</v>
          </cell>
          <cell r="S260" t="str">
            <v>내선</v>
          </cell>
          <cell r="T260">
            <v>0.66</v>
          </cell>
          <cell r="U260" t="str">
            <v>내선</v>
          </cell>
          <cell r="V260">
            <v>0.95</v>
          </cell>
          <cell r="Y260" t="str">
            <v>옥외는 벽면</v>
          </cell>
        </row>
        <row r="261">
          <cell r="A261">
            <v>259</v>
          </cell>
          <cell r="Q261" t="str">
            <v/>
          </cell>
        </row>
        <row r="262">
          <cell r="A262">
            <v>260</v>
          </cell>
          <cell r="Q262" t="str">
            <v/>
          </cell>
        </row>
        <row r="263">
          <cell r="A263">
            <v>261</v>
          </cell>
          <cell r="Q263" t="str">
            <v/>
          </cell>
        </row>
        <row r="264">
          <cell r="A264">
            <v>262</v>
          </cell>
          <cell r="Q264" t="str">
            <v/>
          </cell>
        </row>
        <row r="265">
          <cell r="A265">
            <v>263</v>
          </cell>
          <cell r="B265" t="str">
            <v>노출박스</v>
          </cell>
          <cell r="C265" t="str">
            <v>16C 1방출</v>
          </cell>
          <cell r="D265" t="str">
            <v>EA</v>
          </cell>
          <cell r="G265">
            <v>748</v>
          </cell>
          <cell r="H265">
            <v>2040</v>
          </cell>
          <cell r="Q265">
            <v>2040</v>
          </cell>
          <cell r="S265" t="str">
            <v>내선</v>
          </cell>
          <cell r="T265">
            <v>0.28999999999999998</v>
          </cell>
        </row>
        <row r="266">
          <cell r="A266">
            <v>264</v>
          </cell>
          <cell r="B266" t="str">
            <v>노출박스</v>
          </cell>
          <cell r="C266" t="str">
            <v>16C 2방출</v>
          </cell>
          <cell r="D266" t="str">
            <v>EA</v>
          </cell>
          <cell r="G266">
            <v>748</v>
          </cell>
          <cell r="H266">
            <v>2167</v>
          </cell>
          <cell r="Q266">
            <v>2167</v>
          </cell>
          <cell r="S266" t="str">
            <v>내선</v>
          </cell>
          <cell r="T266">
            <v>0.28999999999999998</v>
          </cell>
        </row>
        <row r="267">
          <cell r="A267">
            <v>265</v>
          </cell>
          <cell r="B267" t="str">
            <v>노출박스</v>
          </cell>
          <cell r="C267" t="str">
            <v>22C 1방출</v>
          </cell>
          <cell r="D267" t="str">
            <v>EA</v>
          </cell>
          <cell r="G267">
            <v>748</v>
          </cell>
          <cell r="H267">
            <v>2295</v>
          </cell>
          <cell r="Q267">
            <v>2295</v>
          </cell>
          <cell r="S267" t="str">
            <v>내선</v>
          </cell>
          <cell r="T267">
            <v>0.28999999999999998</v>
          </cell>
        </row>
        <row r="268">
          <cell r="A268">
            <v>266</v>
          </cell>
          <cell r="B268" t="str">
            <v>노출박스</v>
          </cell>
          <cell r="C268" t="str">
            <v>22C 2방출</v>
          </cell>
          <cell r="D268" t="str">
            <v>EA</v>
          </cell>
          <cell r="G268">
            <v>748</v>
          </cell>
          <cell r="H268">
            <v>2465</v>
          </cell>
          <cell r="Q268">
            <v>2465</v>
          </cell>
          <cell r="S268" t="str">
            <v>내선</v>
          </cell>
          <cell r="T268">
            <v>0.28999999999999998</v>
          </cell>
        </row>
        <row r="269">
          <cell r="A269">
            <v>267</v>
          </cell>
          <cell r="B269" t="str">
            <v>노출박스</v>
          </cell>
          <cell r="C269" t="str">
            <v>28C 1방출</v>
          </cell>
          <cell r="D269" t="str">
            <v>EA</v>
          </cell>
          <cell r="G269">
            <v>748</v>
          </cell>
          <cell r="H269">
            <v>3655</v>
          </cell>
          <cell r="Q269">
            <v>3655</v>
          </cell>
          <cell r="S269" t="str">
            <v>내선</v>
          </cell>
          <cell r="T269">
            <v>0.28999999999999998</v>
          </cell>
        </row>
        <row r="270">
          <cell r="A270">
            <v>268</v>
          </cell>
          <cell r="B270" t="str">
            <v>노출박스</v>
          </cell>
          <cell r="C270" t="str">
            <v>28C 2방출</v>
          </cell>
          <cell r="D270" t="str">
            <v>EA</v>
          </cell>
          <cell r="G270">
            <v>748</v>
          </cell>
          <cell r="H270">
            <v>3995</v>
          </cell>
          <cell r="Q270">
            <v>3995</v>
          </cell>
          <cell r="S270" t="str">
            <v>내선</v>
          </cell>
          <cell r="T270">
            <v>0.28999999999999998</v>
          </cell>
        </row>
        <row r="271">
          <cell r="A271">
            <v>269</v>
          </cell>
          <cell r="Q271" t="str">
            <v/>
          </cell>
        </row>
        <row r="272">
          <cell r="A272">
            <v>270</v>
          </cell>
          <cell r="Q272" t="str">
            <v/>
          </cell>
        </row>
        <row r="273">
          <cell r="A273">
            <v>271</v>
          </cell>
          <cell r="B273" t="str">
            <v>Outlet Box</v>
          </cell>
          <cell r="C273" t="str">
            <v>4각 천정</v>
          </cell>
          <cell r="D273" t="str">
            <v>EA</v>
          </cell>
          <cell r="G273">
            <v>748</v>
          </cell>
          <cell r="H273">
            <v>630</v>
          </cell>
          <cell r="Q273">
            <v>630</v>
          </cell>
          <cell r="S273" t="str">
            <v>내선</v>
          </cell>
          <cell r="T273">
            <v>0.12</v>
          </cell>
        </row>
        <row r="274">
          <cell r="A274">
            <v>272</v>
          </cell>
          <cell r="B274" t="str">
            <v>Outlet Box</v>
          </cell>
          <cell r="C274" t="str">
            <v>4각벽부</v>
          </cell>
          <cell r="D274" t="str">
            <v>EA</v>
          </cell>
          <cell r="G274">
            <v>748</v>
          </cell>
          <cell r="H274">
            <v>630</v>
          </cell>
          <cell r="Q274">
            <v>630</v>
          </cell>
          <cell r="S274" t="str">
            <v>내선</v>
          </cell>
          <cell r="T274">
            <v>0.2</v>
          </cell>
        </row>
        <row r="275">
          <cell r="A275">
            <v>273</v>
          </cell>
          <cell r="B275" t="str">
            <v>Outlet Box</v>
          </cell>
          <cell r="C275" t="str">
            <v xml:space="preserve">  8 각</v>
          </cell>
          <cell r="D275" t="str">
            <v>EA</v>
          </cell>
          <cell r="G275">
            <v>748</v>
          </cell>
          <cell r="H275">
            <v>540</v>
          </cell>
          <cell r="Q275">
            <v>540</v>
          </cell>
          <cell r="S275" t="str">
            <v>내선</v>
          </cell>
          <cell r="T275">
            <v>0.12</v>
          </cell>
        </row>
        <row r="276">
          <cell r="A276">
            <v>274</v>
          </cell>
          <cell r="B276" t="str">
            <v>Outlet Box</v>
          </cell>
          <cell r="C276" t="str">
            <v>SW</v>
          </cell>
          <cell r="D276" t="str">
            <v>EA</v>
          </cell>
          <cell r="G276">
            <v>748</v>
          </cell>
          <cell r="H276">
            <v>495</v>
          </cell>
          <cell r="Q276">
            <v>495</v>
          </cell>
          <cell r="S276" t="str">
            <v>내선</v>
          </cell>
          <cell r="T276">
            <v>0.2</v>
          </cell>
        </row>
        <row r="277">
          <cell r="A277">
            <v>275</v>
          </cell>
          <cell r="B277" t="str">
            <v>PVC  Outlet Box</v>
          </cell>
          <cell r="C277" t="str">
            <v xml:space="preserve">  8 각</v>
          </cell>
          <cell r="D277" t="str">
            <v>EA</v>
          </cell>
          <cell r="G277">
            <v>749</v>
          </cell>
          <cell r="H277">
            <v>670</v>
          </cell>
          <cell r="Q277">
            <v>670</v>
          </cell>
          <cell r="S277" t="str">
            <v>내선</v>
          </cell>
          <cell r="T277">
            <v>0.12</v>
          </cell>
        </row>
        <row r="278">
          <cell r="A278">
            <v>276</v>
          </cell>
          <cell r="B278" t="str">
            <v>PVC  Outlet Box</v>
          </cell>
          <cell r="C278" t="str">
            <v xml:space="preserve">  4 각</v>
          </cell>
          <cell r="D278" t="str">
            <v>EA</v>
          </cell>
          <cell r="G278">
            <v>749</v>
          </cell>
          <cell r="H278">
            <v>745</v>
          </cell>
          <cell r="Q278">
            <v>745</v>
          </cell>
          <cell r="S278" t="str">
            <v>내선</v>
          </cell>
          <cell r="T278">
            <v>0.12</v>
          </cell>
        </row>
        <row r="279">
          <cell r="A279">
            <v>277</v>
          </cell>
          <cell r="B279" t="str">
            <v>콘센트(접지극부 )</v>
          </cell>
          <cell r="C279" t="str">
            <v>1구 2P 15A 250V</v>
          </cell>
          <cell r="D279" t="str">
            <v>EA</v>
          </cell>
          <cell r="G279">
            <v>804</v>
          </cell>
          <cell r="H279">
            <v>1010</v>
          </cell>
          <cell r="Q279">
            <v>1010</v>
          </cell>
          <cell r="S279" t="str">
            <v>내선</v>
          </cell>
          <cell r="T279">
            <v>0.08</v>
          </cell>
        </row>
        <row r="280">
          <cell r="A280">
            <v>278</v>
          </cell>
          <cell r="B280" t="str">
            <v>콘센트(접지극부 )</v>
          </cell>
          <cell r="C280" t="str">
            <v>1구방폭 2P 15A 250V</v>
          </cell>
          <cell r="D280" t="str">
            <v>EA</v>
          </cell>
          <cell r="G280">
            <v>818</v>
          </cell>
          <cell r="H280">
            <v>67000</v>
          </cell>
          <cell r="Q280">
            <v>67000</v>
          </cell>
          <cell r="S280" t="str">
            <v>내선</v>
          </cell>
          <cell r="T280">
            <v>0.16</v>
          </cell>
        </row>
        <row r="281">
          <cell r="A281">
            <v>279</v>
          </cell>
          <cell r="B281" t="str">
            <v>콘센트(접지극부 )</v>
          </cell>
          <cell r="C281" t="str">
            <v>1구방수 2P 15A 250V</v>
          </cell>
          <cell r="D281" t="str">
            <v>EA</v>
          </cell>
          <cell r="G281">
            <v>804</v>
          </cell>
          <cell r="H281">
            <v>2500</v>
          </cell>
          <cell r="Q281">
            <v>2500</v>
          </cell>
          <cell r="S281" t="str">
            <v>내선</v>
          </cell>
          <cell r="T281">
            <v>0.08</v>
          </cell>
        </row>
        <row r="282">
          <cell r="A282">
            <v>280</v>
          </cell>
          <cell r="B282" t="str">
            <v>콘센트(접지극부 )</v>
          </cell>
          <cell r="C282" t="str">
            <v>2구 2P 15A 250V</v>
          </cell>
          <cell r="D282" t="str">
            <v>EA</v>
          </cell>
          <cell r="G282">
            <v>804</v>
          </cell>
          <cell r="H282">
            <v>1300</v>
          </cell>
          <cell r="Q282">
            <v>1300</v>
          </cell>
          <cell r="S282" t="str">
            <v>내선</v>
          </cell>
          <cell r="T282">
            <v>0.08</v>
          </cell>
        </row>
        <row r="283">
          <cell r="A283">
            <v>281</v>
          </cell>
          <cell r="B283" t="str">
            <v>콘센트(접지극부 )</v>
          </cell>
          <cell r="C283" t="str">
            <v>2구 2P 30A 250V</v>
          </cell>
          <cell r="D283" t="str">
            <v>EA</v>
          </cell>
          <cell r="G283">
            <v>806</v>
          </cell>
          <cell r="H283">
            <v>1452</v>
          </cell>
          <cell r="Q283">
            <v>1452</v>
          </cell>
          <cell r="S283" t="str">
            <v>내선</v>
          </cell>
          <cell r="T283">
            <v>0.08</v>
          </cell>
        </row>
        <row r="284">
          <cell r="A284">
            <v>282</v>
          </cell>
          <cell r="B284" t="str">
            <v>콘센트(접지극부 )</v>
          </cell>
          <cell r="C284" t="str">
            <v>3P 20A 250V</v>
          </cell>
          <cell r="D284" t="str">
            <v>EA</v>
          </cell>
          <cell r="G284">
            <v>806</v>
          </cell>
          <cell r="H284">
            <v>1074</v>
          </cell>
          <cell r="Q284">
            <v>1074</v>
          </cell>
          <cell r="S284" t="str">
            <v>내선</v>
          </cell>
          <cell r="T284">
            <v>9.5000000000000001E-2</v>
          </cell>
        </row>
        <row r="285">
          <cell r="A285">
            <v>283</v>
          </cell>
          <cell r="B285" t="str">
            <v>콘센트(접지극부 )</v>
          </cell>
          <cell r="C285" t="str">
            <v>3P 30A 250V</v>
          </cell>
          <cell r="D285" t="str">
            <v>EA</v>
          </cell>
          <cell r="Q285">
            <v>0</v>
          </cell>
          <cell r="S285" t="str">
            <v>내선</v>
          </cell>
          <cell r="T285">
            <v>0.14499999999999999</v>
          </cell>
        </row>
        <row r="286">
          <cell r="A286">
            <v>284</v>
          </cell>
          <cell r="Q286" t="str">
            <v/>
          </cell>
        </row>
        <row r="287">
          <cell r="A287">
            <v>285</v>
          </cell>
          <cell r="Q287" t="str">
            <v/>
          </cell>
        </row>
        <row r="288">
          <cell r="A288">
            <v>286</v>
          </cell>
          <cell r="B288" t="str">
            <v>전화용 콘센트</v>
          </cell>
          <cell r="C288" t="str">
            <v>체신부규격4P</v>
          </cell>
          <cell r="D288" t="str">
            <v>EA</v>
          </cell>
          <cell r="G288">
            <v>804</v>
          </cell>
          <cell r="H288">
            <v>620</v>
          </cell>
          <cell r="Q288">
            <v>620</v>
          </cell>
          <cell r="S288" t="str">
            <v>통내</v>
          </cell>
          <cell r="T288">
            <v>7.0000000000000007E-2</v>
          </cell>
        </row>
        <row r="289">
          <cell r="A289">
            <v>287</v>
          </cell>
          <cell r="B289" t="str">
            <v>TV유니트</v>
          </cell>
          <cell r="C289" t="str">
            <v>IN 75</v>
          </cell>
          <cell r="D289" t="str">
            <v>EA</v>
          </cell>
          <cell r="G289">
            <v>804</v>
          </cell>
          <cell r="H289">
            <v>1700</v>
          </cell>
          <cell r="Q289">
            <v>1700</v>
          </cell>
          <cell r="S289" t="str">
            <v>통내</v>
          </cell>
          <cell r="T289">
            <v>0.08</v>
          </cell>
        </row>
        <row r="290">
          <cell r="A290">
            <v>288</v>
          </cell>
          <cell r="Q290" t="str">
            <v/>
          </cell>
        </row>
        <row r="291">
          <cell r="A291">
            <v>289</v>
          </cell>
          <cell r="Q291" t="str">
            <v/>
          </cell>
        </row>
        <row r="292">
          <cell r="A292">
            <v>290</v>
          </cell>
          <cell r="B292" t="str">
            <v>텀블러SW</v>
          </cell>
          <cell r="C292" t="str">
            <v>1로 1구 램프</v>
          </cell>
          <cell r="D292" t="str">
            <v>EA</v>
          </cell>
          <cell r="G292">
            <v>804</v>
          </cell>
          <cell r="H292">
            <v>1080</v>
          </cell>
          <cell r="Q292">
            <v>1080</v>
          </cell>
          <cell r="S292" t="str">
            <v>내선</v>
          </cell>
          <cell r="T292">
            <v>6.5000000000000002E-2</v>
          </cell>
        </row>
        <row r="293">
          <cell r="A293">
            <v>291</v>
          </cell>
          <cell r="B293" t="str">
            <v>텀블러SW</v>
          </cell>
          <cell r="C293" t="str">
            <v>1로 1구  방폭2P 10A</v>
          </cell>
          <cell r="D293" t="str">
            <v>EA</v>
          </cell>
          <cell r="G293">
            <v>818</v>
          </cell>
          <cell r="H293">
            <v>38600</v>
          </cell>
          <cell r="Q293">
            <v>38600</v>
          </cell>
          <cell r="S293" t="str">
            <v>내선</v>
          </cell>
          <cell r="T293">
            <v>0.13</v>
          </cell>
        </row>
        <row r="294">
          <cell r="A294">
            <v>292</v>
          </cell>
          <cell r="B294" t="str">
            <v>텀블러SW</v>
          </cell>
          <cell r="C294" t="str">
            <v>1로 2구 램프</v>
          </cell>
          <cell r="D294" t="str">
            <v>EA</v>
          </cell>
          <cell r="G294">
            <v>804</v>
          </cell>
          <cell r="H294">
            <v>1840</v>
          </cell>
          <cell r="Q294">
            <v>1840</v>
          </cell>
          <cell r="S294" t="str">
            <v>내선</v>
          </cell>
          <cell r="T294">
            <v>8.5000000000000006E-2</v>
          </cell>
        </row>
        <row r="295">
          <cell r="A295">
            <v>293</v>
          </cell>
          <cell r="B295" t="str">
            <v>텀블러SW</v>
          </cell>
          <cell r="C295" t="str">
            <v>1로 3구 램프</v>
          </cell>
          <cell r="D295" t="str">
            <v>EA</v>
          </cell>
          <cell r="G295">
            <v>804</v>
          </cell>
          <cell r="H295">
            <v>2600</v>
          </cell>
          <cell r="Q295">
            <v>2600</v>
          </cell>
          <cell r="S295" t="str">
            <v>내선</v>
          </cell>
          <cell r="T295">
            <v>8.5000000000000006E-2</v>
          </cell>
        </row>
        <row r="296">
          <cell r="A296">
            <v>294</v>
          </cell>
          <cell r="B296" t="str">
            <v>텀블러SW</v>
          </cell>
          <cell r="C296" t="str">
            <v>3로 1구 램프</v>
          </cell>
          <cell r="D296" t="str">
            <v>EA</v>
          </cell>
          <cell r="G296">
            <v>804</v>
          </cell>
          <cell r="H296">
            <v>1210</v>
          </cell>
          <cell r="Q296">
            <v>1210</v>
          </cell>
          <cell r="S296" t="str">
            <v>내선</v>
          </cell>
          <cell r="T296">
            <v>8.5000000000000006E-2</v>
          </cell>
        </row>
        <row r="297">
          <cell r="A297">
            <v>295</v>
          </cell>
          <cell r="B297" t="str">
            <v>텀블러SW</v>
          </cell>
          <cell r="C297" t="str">
            <v>3로  2구</v>
          </cell>
          <cell r="D297" t="str">
            <v>EA</v>
          </cell>
          <cell r="G297">
            <v>804</v>
          </cell>
          <cell r="H297">
            <v>2100</v>
          </cell>
          <cell r="Q297">
            <v>2100</v>
          </cell>
          <cell r="S297" t="str">
            <v>내선</v>
          </cell>
          <cell r="T297">
            <v>0.10200000000000001</v>
          </cell>
        </row>
        <row r="298">
          <cell r="A298">
            <v>296</v>
          </cell>
          <cell r="B298" t="str">
            <v>텀블러SW</v>
          </cell>
          <cell r="C298" t="str">
            <v>4로 1구 램프</v>
          </cell>
          <cell r="D298" t="str">
            <v>EA</v>
          </cell>
          <cell r="G298">
            <v>804</v>
          </cell>
          <cell r="H298">
            <v>2020</v>
          </cell>
          <cell r="Q298">
            <v>2020</v>
          </cell>
          <cell r="S298" t="str">
            <v>내선</v>
          </cell>
          <cell r="T298">
            <v>0.1</v>
          </cell>
        </row>
        <row r="299">
          <cell r="A299">
            <v>297</v>
          </cell>
          <cell r="B299" t="str">
            <v>텀블러SW</v>
          </cell>
          <cell r="C299" t="str">
            <v>4로 2구 램프</v>
          </cell>
          <cell r="D299" t="str">
            <v>EA</v>
          </cell>
          <cell r="G299">
            <v>804</v>
          </cell>
          <cell r="H299">
            <v>3720</v>
          </cell>
          <cell r="Q299">
            <v>3720</v>
          </cell>
          <cell r="S299" t="str">
            <v>내선</v>
          </cell>
          <cell r="T299">
            <v>0.12</v>
          </cell>
        </row>
        <row r="300">
          <cell r="A300">
            <v>298</v>
          </cell>
          <cell r="Q300" t="str">
            <v/>
          </cell>
        </row>
        <row r="301">
          <cell r="A301">
            <v>299</v>
          </cell>
          <cell r="Q301" t="str">
            <v/>
          </cell>
        </row>
        <row r="302">
          <cell r="A302">
            <v>300</v>
          </cell>
          <cell r="B302" t="str">
            <v>등 기 구</v>
          </cell>
          <cell r="C302" t="str">
            <v>IL-60W 벽부</v>
          </cell>
          <cell r="D302" t="str">
            <v>EA</v>
          </cell>
          <cell r="G302">
            <v>816</v>
          </cell>
          <cell r="H302">
            <v>25500</v>
          </cell>
          <cell r="Q302">
            <v>25500</v>
          </cell>
          <cell r="S302" t="str">
            <v>내선</v>
          </cell>
          <cell r="T302">
            <v>0.15</v>
          </cell>
        </row>
        <row r="303">
          <cell r="A303">
            <v>301</v>
          </cell>
          <cell r="B303" t="str">
            <v>등 기 구</v>
          </cell>
          <cell r="C303" t="str">
            <v>IL-100W 벽부</v>
          </cell>
          <cell r="D303" t="str">
            <v>EA</v>
          </cell>
          <cell r="G303">
            <v>816</v>
          </cell>
          <cell r="H303">
            <v>25500</v>
          </cell>
          <cell r="Q303">
            <v>25500</v>
          </cell>
          <cell r="S303" t="str">
            <v>내선</v>
          </cell>
          <cell r="T303">
            <v>0.158</v>
          </cell>
        </row>
        <row r="304">
          <cell r="A304">
            <v>302</v>
          </cell>
          <cell r="B304" t="str">
            <v>등 기 구</v>
          </cell>
          <cell r="C304" t="str">
            <v>IL-200W 벽부</v>
          </cell>
          <cell r="D304" t="str">
            <v>EA</v>
          </cell>
          <cell r="G304">
            <v>816</v>
          </cell>
          <cell r="H304">
            <v>25500</v>
          </cell>
          <cell r="Q304">
            <v>25500</v>
          </cell>
          <cell r="S304" t="str">
            <v>내선</v>
          </cell>
          <cell r="T304">
            <v>0.158</v>
          </cell>
        </row>
        <row r="305">
          <cell r="A305">
            <v>303</v>
          </cell>
          <cell r="B305" t="str">
            <v>등 기 구</v>
          </cell>
          <cell r="C305" t="str">
            <v>IL-60W 천정매입</v>
          </cell>
          <cell r="D305" t="str">
            <v>EA</v>
          </cell>
          <cell r="G305">
            <v>816</v>
          </cell>
          <cell r="H305">
            <v>25500</v>
          </cell>
          <cell r="Q305">
            <v>25500</v>
          </cell>
          <cell r="S305" t="str">
            <v>내선</v>
          </cell>
          <cell r="T305">
            <v>0.245</v>
          </cell>
        </row>
        <row r="306">
          <cell r="A306">
            <v>304</v>
          </cell>
          <cell r="B306" t="str">
            <v>등 기 구</v>
          </cell>
          <cell r="C306" t="str">
            <v>IL-60W 천정직부</v>
          </cell>
          <cell r="D306" t="str">
            <v>EA</v>
          </cell>
          <cell r="G306">
            <v>816</v>
          </cell>
          <cell r="H306">
            <v>25500</v>
          </cell>
          <cell r="Q306">
            <v>25500</v>
          </cell>
          <cell r="S306" t="str">
            <v>내선</v>
          </cell>
          <cell r="T306">
            <v>0.18</v>
          </cell>
        </row>
        <row r="307">
          <cell r="A307">
            <v>305</v>
          </cell>
          <cell r="B307" t="str">
            <v>등 기 구</v>
          </cell>
          <cell r="C307" t="str">
            <v>IL-100W 천정직부</v>
          </cell>
          <cell r="D307" t="str">
            <v>EA</v>
          </cell>
          <cell r="G307">
            <v>816</v>
          </cell>
          <cell r="H307">
            <v>25500</v>
          </cell>
          <cell r="Q307">
            <v>25500</v>
          </cell>
          <cell r="S307" t="str">
            <v>내선</v>
          </cell>
          <cell r="T307">
            <v>0.19</v>
          </cell>
        </row>
        <row r="308">
          <cell r="A308">
            <v>306</v>
          </cell>
          <cell r="B308" t="str">
            <v>등 기 구</v>
          </cell>
          <cell r="C308" t="str">
            <v>비상등</v>
          </cell>
          <cell r="D308" t="str">
            <v>EA</v>
          </cell>
          <cell r="G308">
            <v>650</v>
          </cell>
          <cell r="H308">
            <v>95000</v>
          </cell>
          <cell r="Q308">
            <v>95000</v>
          </cell>
          <cell r="S308" t="str">
            <v>내선</v>
          </cell>
          <cell r="T308">
            <v>0.158</v>
          </cell>
        </row>
        <row r="309">
          <cell r="A309">
            <v>307</v>
          </cell>
          <cell r="Q309" t="str">
            <v/>
          </cell>
        </row>
        <row r="310">
          <cell r="A310">
            <v>308</v>
          </cell>
          <cell r="B310" t="str">
            <v>등 기 구</v>
          </cell>
          <cell r="C310" t="str">
            <v>FL 2/40삼각벽부</v>
          </cell>
          <cell r="D310" t="str">
            <v>EA</v>
          </cell>
          <cell r="G310">
            <v>811</v>
          </cell>
          <cell r="H310">
            <v>27500</v>
          </cell>
          <cell r="Q310">
            <v>27500</v>
          </cell>
          <cell r="S310" t="str">
            <v>내선</v>
          </cell>
          <cell r="T310">
            <v>0.36499999999999999</v>
          </cell>
        </row>
        <row r="311">
          <cell r="A311">
            <v>309</v>
          </cell>
          <cell r="B311" t="str">
            <v>등 기 구</v>
          </cell>
          <cell r="C311" t="str">
            <v>FL 2/20삼각직부</v>
          </cell>
          <cell r="D311" t="str">
            <v>EA</v>
          </cell>
          <cell r="G311">
            <v>811</v>
          </cell>
          <cell r="H311">
            <v>24000</v>
          </cell>
          <cell r="Q311">
            <v>24000</v>
          </cell>
          <cell r="S311" t="str">
            <v>내선</v>
          </cell>
          <cell r="T311">
            <v>0.19500000000000001</v>
          </cell>
        </row>
        <row r="312">
          <cell r="A312">
            <v>310</v>
          </cell>
          <cell r="B312" t="str">
            <v>등 기 구</v>
          </cell>
          <cell r="C312" t="str">
            <v>FL 2/40삼각직부</v>
          </cell>
          <cell r="D312" t="str">
            <v>EA</v>
          </cell>
          <cell r="G312">
            <v>811</v>
          </cell>
          <cell r="H312">
            <v>26500</v>
          </cell>
          <cell r="Q312">
            <v>26500</v>
          </cell>
          <cell r="S312" t="str">
            <v>내선</v>
          </cell>
          <cell r="T312">
            <v>0.30499999999999999</v>
          </cell>
        </row>
        <row r="313">
          <cell r="A313">
            <v>311</v>
          </cell>
          <cell r="B313" t="str">
            <v>등 기 구</v>
          </cell>
          <cell r="C313" t="str">
            <v>FL 1/40삼각직부</v>
          </cell>
          <cell r="D313" t="str">
            <v>EA</v>
          </cell>
          <cell r="G313">
            <v>811</v>
          </cell>
          <cell r="H313">
            <v>15500</v>
          </cell>
          <cell r="Q313">
            <v>15500</v>
          </cell>
          <cell r="S313" t="str">
            <v>내선</v>
          </cell>
          <cell r="T313">
            <v>0.245</v>
          </cell>
        </row>
        <row r="314">
          <cell r="A314">
            <v>312</v>
          </cell>
          <cell r="B314" t="str">
            <v>등 기 구(SUS)</v>
          </cell>
          <cell r="C314" t="str">
            <v>FL 1/40삼각직부</v>
          </cell>
          <cell r="D314" t="str">
            <v>EA</v>
          </cell>
          <cell r="K314" t="str">
            <v>신일조명</v>
          </cell>
          <cell r="L314">
            <v>23500</v>
          </cell>
          <cell r="Q314">
            <v>23500</v>
          </cell>
          <cell r="S314" t="str">
            <v>내선</v>
          </cell>
          <cell r="T314">
            <v>0.245</v>
          </cell>
        </row>
        <row r="315">
          <cell r="A315">
            <v>313</v>
          </cell>
          <cell r="B315" t="str">
            <v>등 기 구</v>
          </cell>
          <cell r="C315" t="str">
            <v>FL 2/20매입</v>
          </cell>
          <cell r="D315" t="str">
            <v>EA</v>
          </cell>
          <cell r="G315">
            <v>811</v>
          </cell>
          <cell r="H315">
            <v>28000</v>
          </cell>
          <cell r="Q315">
            <v>28000</v>
          </cell>
          <cell r="S315" t="str">
            <v>내선</v>
          </cell>
          <cell r="T315">
            <v>0.32</v>
          </cell>
        </row>
        <row r="316">
          <cell r="A316">
            <v>314</v>
          </cell>
          <cell r="B316" t="str">
            <v>등 기 구</v>
          </cell>
          <cell r="C316" t="str">
            <v>FL 4/20매입</v>
          </cell>
          <cell r="D316" t="str">
            <v>EA</v>
          </cell>
          <cell r="G316">
            <v>811</v>
          </cell>
          <cell r="H316">
            <v>49500</v>
          </cell>
          <cell r="Q316">
            <v>49500</v>
          </cell>
          <cell r="S316" t="str">
            <v>내선</v>
          </cell>
          <cell r="T316">
            <v>0.56999999999999995</v>
          </cell>
        </row>
        <row r="317">
          <cell r="A317">
            <v>315</v>
          </cell>
          <cell r="B317" t="str">
            <v>등 기 구</v>
          </cell>
          <cell r="C317" t="str">
            <v>FL 2/40매입</v>
          </cell>
          <cell r="D317" t="str">
            <v>EA</v>
          </cell>
          <cell r="G317">
            <v>811</v>
          </cell>
          <cell r="H317">
            <v>35000</v>
          </cell>
          <cell r="Q317">
            <v>35000</v>
          </cell>
          <cell r="S317" t="str">
            <v>내선</v>
          </cell>
          <cell r="T317">
            <v>0.48799999999999999</v>
          </cell>
        </row>
        <row r="318">
          <cell r="A318">
            <v>316</v>
          </cell>
          <cell r="B318" t="str">
            <v>등 기 구</v>
          </cell>
          <cell r="C318" t="str">
            <v>FL 2/20펜던트</v>
          </cell>
          <cell r="D318" t="str">
            <v>EA</v>
          </cell>
          <cell r="G318">
            <v>811</v>
          </cell>
          <cell r="H318">
            <v>24500</v>
          </cell>
          <cell r="Q318">
            <v>24500</v>
          </cell>
          <cell r="S318" t="str">
            <v>내선</v>
          </cell>
          <cell r="T318">
            <v>0.23499999999999999</v>
          </cell>
        </row>
        <row r="319">
          <cell r="A319">
            <v>317</v>
          </cell>
          <cell r="B319" t="str">
            <v>등 기 구</v>
          </cell>
          <cell r="C319" t="str">
            <v>FL 2/40펜던트</v>
          </cell>
          <cell r="D319" t="str">
            <v>EA</v>
          </cell>
          <cell r="G319">
            <v>811</v>
          </cell>
          <cell r="H319">
            <v>27500</v>
          </cell>
          <cell r="Q319">
            <v>27500</v>
          </cell>
          <cell r="S319" t="str">
            <v>내선</v>
          </cell>
          <cell r="T319">
            <v>0.36499999999999999</v>
          </cell>
        </row>
        <row r="320">
          <cell r="A320">
            <v>318</v>
          </cell>
          <cell r="B320" t="str">
            <v>등 기 구</v>
          </cell>
          <cell r="C320" t="str">
            <v>FL 1/40펜던트</v>
          </cell>
          <cell r="D320" t="str">
            <v>EA</v>
          </cell>
          <cell r="G320">
            <v>811</v>
          </cell>
          <cell r="H320">
            <v>16500</v>
          </cell>
          <cell r="Q320">
            <v>16500</v>
          </cell>
          <cell r="S320" t="str">
            <v>내선</v>
          </cell>
          <cell r="T320">
            <v>0.29499999999999998</v>
          </cell>
        </row>
        <row r="321">
          <cell r="A321">
            <v>319</v>
          </cell>
          <cell r="B321" t="str">
            <v>등 기 구</v>
          </cell>
          <cell r="C321" t="str">
            <v>FL 1/30W 천정직부</v>
          </cell>
          <cell r="D321" t="str">
            <v>EA</v>
          </cell>
          <cell r="Q321">
            <v>0</v>
          </cell>
          <cell r="S321" t="str">
            <v>내선</v>
          </cell>
          <cell r="T321">
            <v>0.16500000000000001</v>
          </cell>
        </row>
        <row r="322">
          <cell r="A322">
            <v>320</v>
          </cell>
          <cell r="B322" t="str">
            <v>등 기 구</v>
          </cell>
          <cell r="C322" t="str">
            <v>FL 1/30W매입</v>
          </cell>
          <cell r="D322" t="str">
            <v>EA</v>
          </cell>
          <cell r="Q322">
            <v>0</v>
          </cell>
          <cell r="S322" t="str">
            <v>내선</v>
          </cell>
          <cell r="T322">
            <v>0.26600000000000001</v>
          </cell>
        </row>
        <row r="323">
          <cell r="A323">
            <v>321</v>
          </cell>
          <cell r="B323" t="str">
            <v>등 기 구</v>
          </cell>
          <cell r="C323" t="str">
            <v>FL 2/30W매입</v>
          </cell>
          <cell r="D323" t="str">
            <v>EA</v>
          </cell>
          <cell r="Q323">
            <v>0</v>
          </cell>
          <cell r="S323" t="str">
            <v>내선</v>
          </cell>
          <cell r="T323">
            <v>0.36</v>
          </cell>
        </row>
        <row r="324">
          <cell r="A324">
            <v>322</v>
          </cell>
          <cell r="B324" t="str">
            <v>등 기 구</v>
          </cell>
          <cell r="C324" t="str">
            <v>FL 1/40W매입</v>
          </cell>
          <cell r="D324" t="str">
            <v>EA</v>
          </cell>
          <cell r="G324">
            <v>811</v>
          </cell>
          <cell r="H324">
            <v>26000</v>
          </cell>
          <cell r="Q324">
            <v>26000</v>
          </cell>
          <cell r="S324" t="str">
            <v>내선</v>
          </cell>
          <cell r="T324">
            <v>0.39900000000000002</v>
          </cell>
        </row>
        <row r="325">
          <cell r="A325">
            <v>323</v>
          </cell>
          <cell r="B325" t="str">
            <v>등 기 구</v>
          </cell>
          <cell r="C325" t="str">
            <v>FL 2/40방폭형</v>
          </cell>
          <cell r="D325" t="str">
            <v>EA</v>
          </cell>
          <cell r="G325">
            <v>818</v>
          </cell>
          <cell r="H325">
            <v>244000</v>
          </cell>
          <cell r="Q325">
            <v>244000</v>
          </cell>
          <cell r="S325" t="str">
            <v>내선</v>
          </cell>
          <cell r="T325">
            <v>0.73</v>
          </cell>
        </row>
        <row r="326">
          <cell r="A326">
            <v>324</v>
          </cell>
          <cell r="B326" t="str">
            <v>등 기 구(SUS)</v>
          </cell>
          <cell r="C326" t="str">
            <v>FL 1/40W매입</v>
          </cell>
          <cell r="D326" t="str">
            <v>EA</v>
          </cell>
          <cell r="K326" t="str">
            <v>신일조명</v>
          </cell>
          <cell r="L326">
            <v>34000</v>
          </cell>
          <cell r="Q326">
            <v>34000</v>
          </cell>
          <cell r="S326" t="str">
            <v>내선</v>
          </cell>
          <cell r="T326">
            <v>0.39900000000000002</v>
          </cell>
        </row>
        <row r="327">
          <cell r="A327">
            <v>325</v>
          </cell>
          <cell r="B327" t="str">
            <v>등 기 구(SUS)</v>
          </cell>
          <cell r="C327" t="str">
            <v>FL 1/40펜던트</v>
          </cell>
          <cell r="D327" t="str">
            <v>EA</v>
          </cell>
          <cell r="K327" t="str">
            <v>신일조명</v>
          </cell>
          <cell r="L327">
            <v>24500</v>
          </cell>
          <cell r="Q327">
            <v>24500</v>
          </cell>
          <cell r="S327" t="str">
            <v>내선</v>
          </cell>
          <cell r="T327">
            <v>0.29499999999999998</v>
          </cell>
        </row>
        <row r="328">
          <cell r="A328">
            <v>326</v>
          </cell>
          <cell r="B328" t="str">
            <v>램      프</v>
          </cell>
          <cell r="C328" t="str">
            <v>FL 10W  26㎜×330㎜</v>
          </cell>
          <cell r="D328" t="str">
            <v>EA</v>
          </cell>
          <cell r="G328">
            <v>807</v>
          </cell>
          <cell r="H328">
            <v>580</v>
          </cell>
          <cell r="Q328">
            <v>580</v>
          </cell>
        </row>
        <row r="329">
          <cell r="A329">
            <v>327</v>
          </cell>
          <cell r="B329" t="str">
            <v>램      프</v>
          </cell>
          <cell r="C329" t="str">
            <v>FL 20W  28㎜×590㎜</v>
          </cell>
          <cell r="D329" t="str">
            <v>EA</v>
          </cell>
          <cell r="G329">
            <v>807</v>
          </cell>
          <cell r="H329">
            <v>650</v>
          </cell>
          <cell r="Q329">
            <v>650</v>
          </cell>
        </row>
        <row r="330">
          <cell r="A330">
            <v>328</v>
          </cell>
          <cell r="B330" t="str">
            <v>램      프</v>
          </cell>
          <cell r="C330" t="str">
            <v>FL 30W  26㎜×893㎜</v>
          </cell>
          <cell r="D330" t="str">
            <v>EA</v>
          </cell>
          <cell r="G330">
            <v>807</v>
          </cell>
          <cell r="H330">
            <v>1450</v>
          </cell>
          <cell r="Q330">
            <v>1450</v>
          </cell>
        </row>
        <row r="331">
          <cell r="A331">
            <v>329</v>
          </cell>
          <cell r="B331" t="str">
            <v>램      프</v>
          </cell>
          <cell r="C331" t="str">
            <v>FL 40W  28㎜×1198㎜</v>
          </cell>
          <cell r="D331" t="str">
            <v>EA</v>
          </cell>
          <cell r="G331">
            <v>807</v>
          </cell>
          <cell r="H331">
            <v>980</v>
          </cell>
          <cell r="Q331">
            <v>980</v>
          </cell>
        </row>
        <row r="332">
          <cell r="A332">
            <v>330</v>
          </cell>
          <cell r="B332" t="str">
            <v>램      프</v>
          </cell>
          <cell r="C332" t="str">
            <v>FCL22W28.5㎜×216㎜</v>
          </cell>
          <cell r="D332" t="str">
            <v>EA</v>
          </cell>
          <cell r="G332">
            <v>807</v>
          </cell>
          <cell r="H332">
            <v>1300</v>
          </cell>
          <cell r="Q332">
            <v>1300</v>
          </cell>
        </row>
        <row r="333">
          <cell r="A333">
            <v>331</v>
          </cell>
          <cell r="B333" t="str">
            <v>램      프</v>
          </cell>
          <cell r="C333" t="str">
            <v>FCL30W28.5㎜×236㎜</v>
          </cell>
          <cell r="D333" t="str">
            <v>EA</v>
          </cell>
          <cell r="G333">
            <v>807</v>
          </cell>
          <cell r="H333">
            <v>1300</v>
          </cell>
          <cell r="Q333">
            <v>1300</v>
          </cell>
        </row>
        <row r="334">
          <cell r="A334">
            <v>332</v>
          </cell>
          <cell r="B334" t="str">
            <v>램      프</v>
          </cell>
          <cell r="C334" t="str">
            <v>FCL32W28.5㎜×312㎜</v>
          </cell>
          <cell r="D334" t="str">
            <v>EA</v>
          </cell>
          <cell r="G334">
            <v>807</v>
          </cell>
          <cell r="H334">
            <v>1800</v>
          </cell>
          <cell r="Q334">
            <v>1800</v>
          </cell>
        </row>
        <row r="335">
          <cell r="A335">
            <v>333</v>
          </cell>
          <cell r="B335" t="str">
            <v>램      프</v>
          </cell>
          <cell r="C335" t="str">
            <v>FCL40W28.5㎜×386㎜</v>
          </cell>
          <cell r="D335" t="str">
            <v>EA</v>
          </cell>
          <cell r="G335">
            <v>807</v>
          </cell>
          <cell r="H335">
            <v>2700</v>
          </cell>
          <cell r="Q335">
            <v>2700</v>
          </cell>
        </row>
        <row r="336">
          <cell r="A336">
            <v>334</v>
          </cell>
          <cell r="Q336" t="str">
            <v/>
          </cell>
        </row>
        <row r="337">
          <cell r="A337">
            <v>335</v>
          </cell>
          <cell r="Q337" t="str">
            <v/>
          </cell>
        </row>
        <row r="338">
          <cell r="A338">
            <v>336</v>
          </cell>
          <cell r="Q338" t="str">
            <v/>
          </cell>
        </row>
        <row r="339">
          <cell r="A339">
            <v>337</v>
          </cell>
          <cell r="B339" t="str">
            <v>램      프</v>
          </cell>
          <cell r="C339" t="str">
            <v>220V  IL 60W</v>
          </cell>
          <cell r="D339" t="str">
            <v>EA</v>
          </cell>
          <cell r="G339">
            <v>808</v>
          </cell>
          <cell r="H339">
            <v>220</v>
          </cell>
          <cell r="Q339">
            <v>220</v>
          </cell>
        </row>
        <row r="340">
          <cell r="A340">
            <v>338</v>
          </cell>
          <cell r="B340" t="str">
            <v>램      프</v>
          </cell>
          <cell r="C340" t="str">
            <v>220V  IL 100W</v>
          </cell>
          <cell r="D340" t="str">
            <v>EA</v>
          </cell>
          <cell r="G340">
            <v>808</v>
          </cell>
          <cell r="H340">
            <v>230</v>
          </cell>
          <cell r="Q340">
            <v>230</v>
          </cell>
        </row>
        <row r="341">
          <cell r="A341">
            <v>339</v>
          </cell>
          <cell r="B341" t="str">
            <v>램      프</v>
          </cell>
          <cell r="C341" t="str">
            <v>220V  IL 200W</v>
          </cell>
          <cell r="D341" t="str">
            <v>EA</v>
          </cell>
          <cell r="G341">
            <v>808</v>
          </cell>
          <cell r="H341">
            <v>380</v>
          </cell>
          <cell r="Q341">
            <v>380</v>
          </cell>
        </row>
        <row r="342">
          <cell r="A342">
            <v>340</v>
          </cell>
          <cell r="Q342" t="str">
            <v/>
          </cell>
        </row>
        <row r="343">
          <cell r="A343">
            <v>341</v>
          </cell>
          <cell r="Q343" t="str">
            <v/>
          </cell>
        </row>
        <row r="344">
          <cell r="A344">
            <v>342</v>
          </cell>
          <cell r="B344" t="str">
            <v>등 기 구</v>
          </cell>
          <cell r="C344" t="str">
            <v>MH 250W천정형</v>
          </cell>
          <cell r="D344" t="str">
            <v>EA</v>
          </cell>
          <cell r="G344">
            <v>810</v>
          </cell>
          <cell r="H344">
            <v>44000</v>
          </cell>
          <cell r="Q344">
            <v>44000</v>
          </cell>
          <cell r="S344" t="str">
            <v>내선</v>
          </cell>
          <cell r="T344">
            <v>0.495</v>
          </cell>
        </row>
        <row r="345">
          <cell r="A345">
            <v>343</v>
          </cell>
          <cell r="B345" t="str">
            <v>등 기 구</v>
          </cell>
          <cell r="C345" t="str">
            <v>MH 175W천정형</v>
          </cell>
          <cell r="D345" t="str">
            <v>EA</v>
          </cell>
          <cell r="G345">
            <v>810</v>
          </cell>
          <cell r="H345">
            <v>44000</v>
          </cell>
          <cell r="Q345">
            <v>44000</v>
          </cell>
          <cell r="S345" t="str">
            <v>내선</v>
          </cell>
          <cell r="T345">
            <v>0.44</v>
          </cell>
        </row>
        <row r="346">
          <cell r="A346">
            <v>344</v>
          </cell>
          <cell r="B346" t="str">
            <v>등 기 구</v>
          </cell>
          <cell r="C346" t="str">
            <v>MH 175W벽부형</v>
          </cell>
          <cell r="D346" t="str">
            <v>EA</v>
          </cell>
          <cell r="G346">
            <v>810</v>
          </cell>
          <cell r="H346">
            <v>45000</v>
          </cell>
          <cell r="Q346">
            <v>45000</v>
          </cell>
          <cell r="S346" t="str">
            <v>내선</v>
          </cell>
          <cell r="T346">
            <v>0.44</v>
          </cell>
        </row>
        <row r="347">
          <cell r="A347">
            <v>345</v>
          </cell>
          <cell r="Q347" t="str">
            <v/>
          </cell>
        </row>
        <row r="348">
          <cell r="A348">
            <v>346</v>
          </cell>
          <cell r="Q348" t="str">
            <v/>
          </cell>
        </row>
        <row r="349">
          <cell r="A349">
            <v>347</v>
          </cell>
          <cell r="Q349" t="str">
            <v/>
          </cell>
        </row>
        <row r="350">
          <cell r="A350">
            <v>348</v>
          </cell>
          <cell r="Q350" t="str">
            <v/>
          </cell>
        </row>
        <row r="351">
          <cell r="A351">
            <v>349</v>
          </cell>
          <cell r="B351" t="str">
            <v>메탈할라이드 램프</v>
          </cell>
          <cell r="C351" t="str">
            <v>MH 175W</v>
          </cell>
          <cell r="D351" t="str">
            <v>EA</v>
          </cell>
          <cell r="G351">
            <v>813</v>
          </cell>
          <cell r="H351">
            <v>15000</v>
          </cell>
          <cell r="Q351">
            <v>15000</v>
          </cell>
        </row>
        <row r="352">
          <cell r="A352">
            <v>350</v>
          </cell>
          <cell r="B352" t="str">
            <v>메탈할라이드 램프</v>
          </cell>
          <cell r="C352" t="str">
            <v>MH 250W</v>
          </cell>
          <cell r="D352" t="str">
            <v>EA</v>
          </cell>
          <cell r="G352">
            <v>813</v>
          </cell>
          <cell r="H352">
            <v>16000</v>
          </cell>
          <cell r="Q352">
            <v>16000</v>
          </cell>
        </row>
        <row r="353">
          <cell r="A353">
            <v>351</v>
          </cell>
          <cell r="Q353" t="str">
            <v/>
          </cell>
        </row>
        <row r="354">
          <cell r="A354">
            <v>352</v>
          </cell>
          <cell r="Q354" t="str">
            <v/>
          </cell>
        </row>
        <row r="355">
          <cell r="A355">
            <v>353</v>
          </cell>
          <cell r="Q355" t="str">
            <v/>
          </cell>
        </row>
        <row r="356">
          <cell r="A356">
            <v>354</v>
          </cell>
          <cell r="B356" t="str">
            <v>메탈할라이드 안정기</v>
          </cell>
          <cell r="C356" t="str">
            <v>220V/175W</v>
          </cell>
          <cell r="D356" t="str">
            <v>EA</v>
          </cell>
          <cell r="G356">
            <v>813</v>
          </cell>
          <cell r="H356">
            <v>22000</v>
          </cell>
          <cell r="Q356">
            <v>22000</v>
          </cell>
        </row>
        <row r="357">
          <cell r="A357">
            <v>355</v>
          </cell>
          <cell r="B357" t="str">
            <v>메탈할라이드 안정기</v>
          </cell>
          <cell r="C357" t="str">
            <v>220V/250W</v>
          </cell>
          <cell r="D357" t="str">
            <v>EA</v>
          </cell>
          <cell r="G357">
            <v>813</v>
          </cell>
          <cell r="H357">
            <v>25000</v>
          </cell>
          <cell r="Q357">
            <v>25000</v>
          </cell>
        </row>
        <row r="358">
          <cell r="A358">
            <v>356</v>
          </cell>
          <cell r="Q358" t="str">
            <v/>
          </cell>
        </row>
        <row r="359">
          <cell r="A359">
            <v>357</v>
          </cell>
          <cell r="Q359" t="str">
            <v/>
          </cell>
        </row>
        <row r="360">
          <cell r="A360">
            <v>358</v>
          </cell>
          <cell r="B360" t="str">
            <v>판넬</v>
          </cell>
          <cell r="D360" t="str">
            <v>면</v>
          </cell>
          <cell r="Q360">
            <v>0</v>
          </cell>
          <cell r="S360" t="str">
            <v>프전</v>
          </cell>
          <cell r="T360">
            <v>5.8</v>
          </cell>
          <cell r="U360" t="str">
            <v>보인</v>
          </cell>
          <cell r="V360">
            <v>1.9</v>
          </cell>
        </row>
        <row r="361">
          <cell r="A361">
            <v>359</v>
          </cell>
          <cell r="Q361" t="str">
            <v/>
          </cell>
        </row>
        <row r="362">
          <cell r="A362">
            <v>360</v>
          </cell>
          <cell r="B362" t="str">
            <v>전극식레벨</v>
          </cell>
          <cell r="C362" t="str">
            <v>3선 3극</v>
          </cell>
          <cell r="D362" t="str">
            <v>set</v>
          </cell>
          <cell r="G362">
            <v>794</v>
          </cell>
          <cell r="H362">
            <v>40000</v>
          </cell>
          <cell r="Q362">
            <v>40000</v>
          </cell>
          <cell r="S362" t="str">
            <v>내선</v>
          </cell>
          <cell r="T362">
            <v>0.8</v>
          </cell>
          <cell r="Y362" t="str">
            <v>공율은 전극봉지지기</v>
          </cell>
        </row>
        <row r="363">
          <cell r="A363">
            <v>361</v>
          </cell>
          <cell r="B363" t="str">
            <v>전극식레벨</v>
          </cell>
          <cell r="C363" t="str">
            <v>4선 4극</v>
          </cell>
          <cell r="D363" t="str">
            <v>set</v>
          </cell>
          <cell r="G363">
            <v>794</v>
          </cell>
          <cell r="H363">
            <v>85000</v>
          </cell>
          <cell r="Q363">
            <v>85000</v>
          </cell>
          <cell r="S363" t="str">
            <v>내선</v>
          </cell>
          <cell r="T363">
            <v>0.85</v>
          </cell>
          <cell r="Y363" t="str">
            <v>공율은 전극봉지지기</v>
          </cell>
        </row>
        <row r="364">
          <cell r="A364">
            <v>362</v>
          </cell>
          <cell r="B364" t="str">
            <v>전극식레벨</v>
          </cell>
          <cell r="C364" t="str">
            <v>5선 5극</v>
          </cell>
          <cell r="D364" t="str">
            <v>set</v>
          </cell>
          <cell r="G364">
            <v>794</v>
          </cell>
          <cell r="H364">
            <v>100000</v>
          </cell>
          <cell r="Q364">
            <v>100000</v>
          </cell>
          <cell r="S364" t="str">
            <v>내선</v>
          </cell>
          <cell r="T364">
            <v>1.1000000000000001</v>
          </cell>
          <cell r="Y364" t="str">
            <v>공율은 전극봉지지기</v>
          </cell>
        </row>
        <row r="365">
          <cell r="A365">
            <v>363</v>
          </cell>
          <cell r="Q365" t="str">
            <v/>
          </cell>
        </row>
        <row r="366">
          <cell r="A366">
            <v>364</v>
          </cell>
          <cell r="Q366" t="str">
            <v/>
          </cell>
        </row>
        <row r="367">
          <cell r="A367">
            <v>365</v>
          </cell>
          <cell r="B367" t="str">
            <v>AMP</v>
          </cell>
          <cell r="D367" t="str">
            <v>면</v>
          </cell>
          <cell r="Q367">
            <v>0</v>
          </cell>
          <cell r="S367" t="str">
            <v>통내</v>
          </cell>
          <cell r="T367">
            <v>9</v>
          </cell>
        </row>
        <row r="368">
          <cell r="A368">
            <v>366</v>
          </cell>
          <cell r="B368" t="str">
            <v>스피커</v>
          </cell>
          <cell r="C368" t="str">
            <v>3W  천정형</v>
          </cell>
          <cell r="D368" t="str">
            <v>EA</v>
          </cell>
          <cell r="G368">
            <v>838</v>
          </cell>
          <cell r="H368">
            <v>12000</v>
          </cell>
          <cell r="Q368">
            <v>12000</v>
          </cell>
          <cell r="S368" t="str">
            <v>통내</v>
          </cell>
          <cell r="T368">
            <v>0.45</v>
          </cell>
        </row>
        <row r="369">
          <cell r="A369">
            <v>367</v>
          </cell>
          <cell r="B369" t="str">
            <v>스피커</v>
          </cell>
          <cell r="C369" t="str">
            <v>3W 벽부형</v>
          </cell>
          <cell r="D369" t="str">
            <v>EA</v>
          </cell>
          <cell r="G369">
            <v>838</v>
          </cell>
          <cell r="H369">
            <v>12000</v>
          </cell>
          <cell r="Q369">
            <v>12000</v>
          </cell>
          <cell r="S369" t="str">
            <v>통내</v>
          </cell>
          <cell r="T369">
            <v>0.45</v>
          </cell>
        </row>
        <row r="370">
          <cell r="A370">
            <v>368</v>
          </cell>
          <cell r="B370" t="str">
            <v>스피커</v>
          </cell>
          <cell r="C370" t="str">
            <v>20W옥외칼럼형</v>
          </cell>
          <cell r="D370" t="str">
            <v>EA</v>
          </cell>
          <cell r="G370">
            <v>838</v>
          </cell>
          <cell r="H370">
            <v>40000</v>
          </cell>
          <cell r="Q370">
            <v>40000</v>
          </cell>
          <cell r="S370" t="str">
            <v>통내</v>
          </cell>
          <cell r="T370">
            <v>1</v>
          </cell>
        </row>
        <row r="371">
          <cell r="A371">
            <v>369</v>
          </cell>
          <cell r="B371" t="str">
            <v>스피커</v>
          </cell>
          <cell r="C371" t="str">
            <v xml:space="preserve">HORN형 10W  </v>
          </cell>
          <cell r="D371" t="str">
            <v>EA</v>
          </cell>
          <cell r="G371">
            <v>835</v>
          </cell>
          <cell r="H371">
            <v>35200</v>
          </cell>
          <cell r="Q371">
            <v>35200</v>
          </cell>
          <cell r="S371" t="str">
            <v>통내</v>
          </cell>
          <cell r="T371">
            <v>0.6</v>
          </cell>
        </row>
        <row r="372">
          <cell r="A372">
            <v>370</v>
          </cell>
          <cell r="B372" t="str">
            <v>스피커</v>
          </cell>
          <cell r="C372" t="str">
            <v xml:space="preserve">HORN형 30W  </v>
          </cell>
          <cell r="D372" t="str">
            <v>EA</v>
          </cell>
          <cell r="G372">
            <v>835</v>
          </cell>
          <cell r="H372">
            <v>46200</v>
          </cell>
          <cell r="Q372">
            <v>46200</v>
          </cell>
          <cell r="S372" t="str">
            <v>통내</v>
          </cell>
          <cell r="T372">
            <v>1</v>
          </cell>
        </row>
        <row r="373">
          <cell r="A373">
            <v>371</v>
          </cell>
          <cell r="Q373" t="str">
            <v/>
          </cell>
        </row>
        <row r="374">
          <cell r="A374">
            <v>372</v>
          </cell>
          <cell r="Q374" t="str">
            <v/>
          </cell>
        </row>
        <row r="375">
          <cell r="A375">
            <v>373</v>
          </cell>
          <cell r="B375" t="str">
            <v>인터폰</v>
          </cell>
          <cell r="C375" t="str">
            <v>전자연립식20회로</v>
          </cell>
          <cell r="D375" t="str">
            <v>EA</v>
          </cell>
          <cell r="G375">
            <v>861</v>
          </cell>
          <cell r="H375">
            <v>36000</v>
          </cell>
          <cell r="Q375">
            <v>36000</v>
          </cell>
          <cell r="S375" t="str">
            <v>통내</v>
          </cell>
          <cell r="T375">
            <v>1</v>
          </cell>
          <cell r="U375" t="str">
            <v>통설</v>
          </cell>
          <cell r="V375">
            <v>2</v>
          </cell>
        </row>
        <row r="376">
          <cell r="A376">
            <v>374</v>
          </cell>
          <cell r="Q376" t="str">
            <v/>
          </cell>
        </row>
        <row r="377">
          <cell r="A377">
            <v>375</v>
          </cell>
          <cell r="Q377" t="str">
            <v/>
          </cell>
        </row>
        <row r="378">
          <cell r="A378">
            <v>376</v>
          </cell>
          <cell r="B378" t="str">
            <v>차동식 스포트감지기</v>
          </cell>
          <cell r="C378" t="str">
            <v>2종</v>
          </cell>
          <cell r="D378" t="str">
            <v>EA</v>
          </cell>
          <cell r="G378">
            <v>650</v>
          </cell>
          <cell r="H378">
            <v>5000</v>
          </cell>
          <cell r="Q378">
            <v>5000</v>
          </cell>
          <cell r="S378" t="str">
            <v>내선</v>
          </cell>
          <cell r="T378">
            <v>0.14300000000000002</v>
          </cell>
        </row>
        <row r="379">
          <cell r="A379">
            <v>377</v>
          </cell>
          <cell r="B379" t="str">
            <v>광전식 연감지기</v>
          </cell>
          <cell r="C379" t="str">
            <v>비축적형</v>
          </cell>
          <cell r="D379" t="str">
            <v>EA</v>
          </cell>
          <cell r="G379">
            <v>650</v>
          </cell>
          <cell r="H379">
            <v>20000</v>
          </cell>
          <cell r="Q379">
            <v>20000</v>
          </cell>
          <cell r="S379" t="str">
            <v>내선</v>
          </cell>
          <cell r="T379">
            <v>0.14300000000000002</v>
          </cell>
        </row>
        <row r="380">
          <cell r="A380">
            <v>378</v>
          </cell>
          <cell r="B380" t="str">
            <v>정온식감지기</v>
          </cell>
          <cell r="C380" t="str">
            <v>1종</v>
          </cell>
          <cell r="D380" t="str">
            <v>EA</v>
          </cell>
          <cell r="G380">
            <v>650</v>
          </cell>
          <cell r="H380">
            <v>5000</v>
          </cell>
          <cell r="Q380">
            <v>5000</v>
          </cell>
          <cell r="S380" t="str">
            <v>내선</v>
          </cell>
          <cell r="T380">
            <v>0.14300000000000002</v>
          </cell>
        </row>
        <row r="381">
          <cell r="A381">
            <v>379</v>
          </cell>
          <cell r="B381" t="str">
            <v>유도등</v>
          </cell>
          <cell r="C381" t="str">
            <v>통로유도등</v>
          </cell>
          <cell r="D381" t="str">
            <v>EA</v>
          </cell>
          <cell r="G381">
            <v>650</v>
          </cell>
          <cell r="H381">
            <v>27000</v>
          </cell>
          <cell r="Q381">
            <v>27000</v>
          </cell>
          <cell r="S381" t="str">
            <v>내선</v>
          </cell>
          <cell r="T381">
            <v>0.79500000000000004</v>
          </cell>
        </row>
        <row r="382">
          <cell r="A382">
            <v>380</v>
          </cell>
          <cell r="B382" t="str">
            <v>유도등</v>
          </cell>
          <cell r="C382" t="str">
            <v>피난구유도등</v>
          </cell>
          <cell r="D382" t="str">
            <v>EA</v>
          </cell>
          <cell r="G382">
            <v>650</v>
          </cell>
          <cell r="H382">
            <v>25000</v>
          </cell>
          <cell r="Q382">
            <v>25000</v>
          </cell>
          <cell r="S382" t="str">
            <v>내선</v>
          </cell>
          <cell r="T382">
            <v>0.13500000000000001</v>
          </cell>
        </row>
        <row r="383">
          <cell r="A383">
            <v>381</v>
          </cell>
          <cell r="B383" t="str">
            <v>수동발신기</v>
          </cell>
          <cell r="D383" t="str">
            <v>EA</v>
          </cell>
          <cell r="G383">
            <v>650</v>
          </cell>
          <cell r="H383">
            <v>3500</v>
          </cell>
          <cell r="Q383">
            <v>3500</v>
          </cell>
          <cell r="S383" t="str">
            <v>내선</v>
          </cell>
          <cell r="T383">
            <v>0.3</v>
          </cell>
        </row>
        <row r="384">
          <cell r="A384">
            <v>382</v>
          </cell>
          <cell r="B384" t="str">
            <v>경종</v>
          </cell>
          <cell r="D384" t="str">
            <v>EA</v>
          </cell>
          <cell r="G384">
            <v>650</v>
          </cell>
          <cell r="H384">
            <v>5500</v>
          </cell>
          <cell r="Q384">
            <v>5500</v>
          </cell>
          <cell r="S384" t="str">
            <v>내선</v>
          </cell>
          <cell r="T384">
            <v>0.15</v>
          </cell>
        </row>
        <row r="385">
          <cell r="A385">
            <v>383</v>
          </cell>
          <cell r="B385" t="str">
            <v>표시등</v>
          </cell>
          <cell r="D385" t="str">
            <v>EA</v>
          </cell>
          <cell r="G385">
            <v>650</v>
          </cell>
          <cell r="H385">
            <v>1200</v>
          </cell>
          <cell r="Q385">
            <v>1200</v>
          </cell>
          <cell r="S385" t="str">
            <v>내선</v>
          </cell>
          <cell r="T385">
            <v>0.2</v>
          </cell>
        </row>
        <row r="386">
          <cell r="A386">
            <v>384</v>
          </cell>
          <cell r="B386" t="str">
            <v>속보세트 함</v>
          </cell>
          <cell r="D386" t="str">
            <v>EA</v>
          </cell>
          <cell r="K386" t="str">
            <v>동방전자</v>
          </cell>
          <cell r="L386">
            <v>6000</v>
          </cell>
          <cell r="Q386">
            <v>6000</v>
          </cell>
          <cell r="S386" t="str">
            <v>내선</v>
          </cell>
          <cell r="T386">
            <v>0.66</v>
          </cell>
        </row>
        <row r="387">
          <cell r="A387">
            <v>385</v>
          </cell>
          <cell r="Q387" t="str">
            <v/>
          </cell>
        </row>
        <row r="388">
          <cell r="A388">
            <v>386</v>
          </cell>
          <cell r="Q388" t="str">
            <v/>
          </cell>
        </row>
        <row r="389">
          <cell r="A389">
            <v>387</v>
          </cell>
          <cell r="B389" t="str">
            <v>수신기</v>
          </cell>
          <cell r="C389" t="str">
            <v>P형1급   10회로용</v>
          </cell>
          <cell r="D389" t="str">
            <v>set</v>
          </cell>
          <cell r="K389" t="str">
            <v>대우소방</v>
          </cell>
          <cell r="L389">
            <v>280000</v>
          </cell>
          <cell r="M389" t="str">
            <v>대일소방</v>
          </cell>
          <cell r="N389">
            <v>315000</v>
          </cell>
          <cell r="O389" t="str">
            <v>국민소방설비</v>
          </cell>
          <cell r="P389">
            <v>318000</v>
          </cell>
          <cell r="Q389">
            <v>280000</v>
          </cell>
          <cell r="S389" t="str">
            <v>내선</v>
          </cell>
          <cell r="T389">
            <v>9</v>
          </cell>
        </row>
        <row r="390">
          <cell r="A390">
            <v>388</v>
          </cell>
          <cell r="B390" t="str">
            <v>부표시기</v>
          </cell>
          <cell r="C390" t="str">
            <v xml:space="preserve"> 10회로용</v>
          </cell>
          <cell r="D390" t="str">
            <v>대</v>
          </cell>
          <cell r="G390">
            <v>650</v>
          </cell>
          <cell r="H390">
            <v>255000</v>
          </cell>
          <cell r="Q390">
            <v>255000</v>
          </cell>
          <cell r="S390" t="str">
            <v>내선</v>
          </cell>
          <cell r="T390">
            <v>4</v>
          </cell>
        </row>
        <row r="391">
          <cell r="A391">
            <v>389</v>
          </cell>
          <cell r="B391" t="str">
            <v>스프링쿨러수동조작함</v>
          </cell>
          <cell r="D391" t="str">
            <v>EA</v>
          </cell>
          <cell r="G391">
            <v>650</v>
          </cell>
          <cell r="H391">
            <v>30000</v>
          </cell>
          <cell r="Q391">
            <v>30000</v>
          </cell>
          <cell r="S391" t="str">
            <v>내선</v>
          </cell>
          <cell r="T391">
            <v>0.66</v>
          </cell>
        </row>
        <row r="392">
          <cell r="A392">
            <v>390</v>
          </cell>
          <cell r="B392" t="str">
            <v>전자 싸이렌</v>
          </cell>
          <cell r="D392" t="str">
            <v>EA</v>
          </cell>
          <cell r="G392">
            <v>650</v>
          </cell>
          <cell r="H392">
            <v>30000</v>
          </cell>
          <cell r="Q392">
            <v>30000</v>
          </cell>
          <cell r="S392" t="str">
            <v>통내</v>
          </cell>
          <cell r="T392">
            <v>1.6</v>
          </cell>
        </row>
        <row r="393">
          <cell r="A393">
            <v>391</v>
          </cell>
          <cell r="Q393" t="str">
            <v/>
          </cell>
        </row>
        <row r="394">
          <cell r="A394">
            <v>392</v>
          </cell>
          <cell r="Q394" t="str">
            <v/>
          </cell>
        </row>
        <row r="395">
          <cell r="A395">
            <v>393</v>
          </cell>
          <cell r="Q395" t="str">
            <v/>
          </cell>
        </row>
        <row r="396">
          <cell r="A396">
            <v>394</v>
          </cell>
          <cell r="B396" t="str">
            <v>가로등점멸기</v>
          </cell>
          <cell r="C396" t="str">
            <v>상시/격등</v>
          </cell>
          <cell r="D396" t="str">
            <v>대</v>
          </cell>
          <cell r="G396">
            <v>821</v>
          </cell>
          <cell r="H396">
            <v>3280000</v>
          </cell>
          <cell r="Q396">
            <v>3280000</v>
          </cell>
          <cell r="S396" t="str">
            <v>프전</v>
          </cell>
          <cell r="T396">
            <v>5.8</v>
          </cell>
          <cell r="U396" t="str">
            <v>보인</v>
          </cell>
          <cell r="V396">
            <v>1.9</v>
          </cell>
        </row>
        <row r="397">
          <cell r="A397">
            <v>395</v>
          </cell>
          <cell r="B397" t="str">
            <v>차광막</v>
          </cell>
          <cell r="D397" t="str">
            <v>대</v>
          </cell>
          <cell r="G397">
            <v>821</v>
          </cell>
          <cell r="H397">
            <v>150000</v>
          </cell>
          <cell r="Q397">
            <v>150000</v>
          </cell>
        </row>
        <row r="398">
          <cell r="A398">
            <v>396</v>
          </cell>
          <cell r="Q398" t="str">
            <v/>
          </cell>
        </row>
        <row r="399">
          <cell r="A399">
            <v>397</v>
          </cell>
          <cell r="B399" t="str">
            <v>가로등주</v>
          </cell>
          <cell r="C399" t="str">
            <v>8각테퍼7m폴1등용</v>
          </cell>
          <cell r="D399" t="str">
            <v>본</v>
          </cell>
          <cell r="G399">
            <v>825</v>
          </cell>
          <cell r="H399">
            <v>143000</v>
          </cell>
          <cell r="Q399">
            <v>143000</v>
          </cell>
          <cell r="S399" t="str">
            <v>내선</v>
          </cell>
          <cell r="T399">
            <v>2.52</v>
          </cell>
        </row>
        <row r="400">
          <cell r="A400">
            <v>398</v>
          </cell>
          <cell r="B400" t="str">
            <v>가로등주</v>
          </cell>
          <cell r="C400" t="str">
            <v>8각테퍼7m폴2등용</v>
          </cell>
          <cell r="D400" t="str">
            <v>본</v>
          </cell>
          <cell r="Q400">
            <v>0</v>
          </cell>
          <cell r="S400" t="str">
            <v>내선</v>
          </cell>
          <cell r="T400">
            <v>2.9</v>
          </cell>
        </row>
        <row r="401">
          <cell r="A401">
            <v>399</v>
          </cell>
          <cell r="B401" t="str">
            <v>가로등주</v>
          </cell>
          <cell r="C401" t="str">
            <v>8각테퍼8m폴1등용</v>
          </cell>
          <cell r="D401" t="str">
            <v>본</v>
          </cell>
          <cell r="G401">
            <v>825</v>
          </cell>
          <cell r="H401">
            <v>152000</v>
          </cell>
          <cell r="Q401">
            <v>152000</v>
          </cell>
          <cell r="S401" t="str">
            <v>내선</v>
          </cell>
          <cell r="T401">
            <v>2.76</v>
          </cell>
        </row>
        <row r="402">
          <cell r="A402">
            <v>400</v>
          </cell>
          <cell r="B402" t="str">
            <v>가로등주</v>
          </cell>
          <cell r="C402" t="str">
            <v>8각테퍼8m폴2등용</v>
          </cell>
          <cell r="D402" t="str">
            <v>본</v>
          </cell>
          <cell r="Q402">
            <v>0</v>
          </cell>
          <cell r="S402" t="str">
            <v>내선</v>
          </cell>
          <cell r="T402">
            <v>3.08</v>
          </cell>
        </row>
        <row r="403">
          <cell r="A403">
            <v>401</v>
          </cell>
          <cell r="B403" t="str">
            <v>가로등주</v>
          </cell>
          <cell r="C403" t="str">
            <v>8각테퍼8.5m폴1등용</v>
          </cell>
          <cell r="D403" t="str">
            <v>본</v>
          </cell>
          <cell r="G403">
            <v>825</v>
          </cell>
          <cell r="H403">
            <v>157000</v>
          </cell>
          <cell r="K403" t="str">
            <v>조일조명(10/28)</v>
          </cell>
          <cell r="L403">
            <v>195000</v>
          </cell>
          <cell r="Q403">
            <v>157000</v>
          </cell>
          <cell r="S403" t="str">
            <v>내선</v>
          </cell>
          <cell r="T403">
            <v>3.13</v>
          </cell>
        </row>
        <row r="404">
          <cell r="A404">
            <v>402</v>
          </cell>
          <cell r="B404" t="str">
            <v>가로등주</v>
          </cell>
          <cell r="C404" t="str">
            <v>8각테퍼8.5m폴2등용</v>
          </cell>
          <cell r="D404" t="str">
            <v>본</v>
          </cell>
          <cell r="Q404">
            <v>0</v>
          </cell>
          <cell r="S404" t="str">
            <v>내선</v>
          </cell>
          <cell r="T404">
            <v>3.37</v>
          </cell>
        </row>
        <row r="405">
          <cell r="A405">
            <v>403</v>
          </cell>
          <cell r="B405" t="str">
            <v>가로등주</v>
          </cell>
          <cell r="C405" t="str">
            <v>8각테퍼9m폴1등용</v>
          </cell>
          <cell r="D405" t="str">
            <v>본</v>
          </cell>
          <cell r="G405">
            <v>825</v>
          </cell>
          <cell r="H405">
            <v>200000</v>
          </cell>
          <cell r="Q405">
            <v>200000</v>
          </cell>
          <cell r="S405" t="str">
            <v>내선</v>
          </cell>
          <cell r="T405">
            <v>3.13</v>
          </cell>
        </row>
        <row r="406">
          <cell r="A406">
            <v>404</v>
          </cell>
          <cell r="B406" t="str">
            <v>가로등주</v>
          </cell>
          <cell r="C406" t="str">
            <v>8각테퍼9m폴2등용</v>
          </cell>
          <cell r="D406" t="str">
            <v>본</v>
          </cell>
          <cell r="Q406">
            <v>0</v>
          </cell>
          <cell r="S406" t="str">
            <v>내선</v>
          </cell>
          <cell r="T406">
            <v>3.37</v>
          </cell>
        </row>
        <row r="407">
          <cell r="A407">
            <v>405</v>
          </cell>
          <cell r="B407" t="str">
            <v>가로등주</v>
          </cell>
          <cell r="C407" t="str">
            <v>8각테퍼10m폴1등용</v>
          </cell>
          <cell r="D407" t="str">
            <v>본</v>
          </cell>
          <cell r="G407">
            <v>825</v>
          </cell>
          <cell r="H407">
            <v>211000</v>
          </cell>
          <cell r="Q407">
            <v>211000</v>
          </cell>
          <cell r="S407" t="str">
            <v>내선</v>
          </cell>
          <cell r="T407">
            <v>3.49</v>
          </cell>
        </row>
        <row r="408">
          <cell r="A408">
            <v>406</v>
          </cell>
          <cell r="B408" t="str">
            <v>가로등주</v>
          </cell>
          <cell r="C408" t="str">
            <v>8각테퍼10m폴2등용</v>
          </cell>
          <cell r="D408" t="str">
            <v>본</v>
          </cell>
          <cell r="Q408">
            <v>0</v>
          </cell>
          <cell r="S408" t="str">
            <v>내선</v>
          </cell>
          <cell r="T408">
            <v>3.7</v>
          </cell>
        </row>
        <row r="409">
          <cell r="A409">
            <v>407</v>
          </cell>
          <cell r="B409" t="str">
            <v>가로등주</v>
          </cell>
          <cell r="C409" t="str">
            <v>8각테퍼11m폴1등용</v>
          </cell>
          <cell r="D409" t="str">
            <v>본</v>
          </cell>
          <cell r="G409">
            <v>825</v>
          </cell>
          <cell r="H409">
            <v>225000</v>
          </cell>
          <cell r="Q409">
            <v>225000</v>
          </cell>
          <cell r="S409" t="str">
            <v>내선</v>
          </cell>
          <cell r="T409">
            <v>4.1900000000000004</v>
          </cell>
        </row>
        <row r="410">
          <cell r="A410">
            <v>408</v>
          </cell>
          <cell r="B410" t="str">
            <v>가로등주</v>
          </cell>
          <cell r="C410" t="str">
            <v>8각테퍼11m폴2등용</v>
          </cell>
          <cell r="D410" t="str">
            <v>본</v>
          </cell>
          <cell r="Q410">
            <v>0</v>
          </cell>
          <cell r="S410" t="str">
            <v>내선</v>
          </cell>
          <cell r="T410">
            <v>4.4000000000000004</v>
          </cell>
        </row>
        <row r="411">
          <cell r="A411">
            <v>409</v>
          </cell>
          <cell r="B411" t="str">
            <v>가로등주</v>
          </cell>
          <cell r="C411" t="str">
            <v>주철 10m폴2등용</v>
          </cell>
          <cell r="D411" t="str">
            <v>본</v>
          </cell>
          <cell r="K411" t="str">
            <v>(주) 보명</v>
          </cell>
          <cell r="L411">
            <v>1284000</v>
          </cell>
          <cell r="Q411">
            <v>1284000</v>
          </cell>
          <cell r="S411" t="str">
            <v>내선</v>
          </cell>
          <cell r="T411">
            <v>3.7</v>
          </cell>
        </row>
        <row r="412">
          <cell r="A412">
            <v>410</v>
          </cell>
          <cell r="B412" t="str">
            <v>가로등 NH등기구</v>
          </cell>
          <cell r="C412" t="str">
            <v>세종로대형</v>
          </cell>
          <cell r="D412" t="str">
            <v>EA</v>
          </cell>
          <cell r="G412">
            <v>810</v>
          </cell>
          <cell r="H412">
            <v>63000</v>
          </cell>
          <cell r="Q412">
            <v>63000</v>
          </cell>
        </row>
        <row r="413">
          <cell r="A413">
            <v>411</v>
          </cell>
          <cell r="B413" t="str">
            <v>가로등 NH등기구</v>
          </cell>
          <cell r="C413" t="str">
            <v>세종로소형</v>
          </cell>
          <cell r="D413" t="str">
            <v>EA</v>
          </cell>
          <cell r="G413">
            <v>810</v>
          </cell>
          <cell r="H413">
            <v>54000</v>
          </cell>
          <cell r="Q413">
            <v>54000</v>
          </cell>
        </row>
        <row r="414">
          <cell r="A414">
            <v>412</v>
          </cell>
          <cell r="B414" t="str">
            <v>고압나트륨등기구</v>
          </cell>
          <cell r="C414" t="str">
            <v xml:space="preserve">NH250W  </v>
          </cell>
          <cell r="D414" t="str">
            <v>EA</v>
          </cell>
          <cell r="G414">
            <v>810</v>
          </cell>
          <cell r="H414">
            <v>63000</v>
          </cell>
          <cell r="Q414">
            <v>63000</v>
          </cell>
          <cell r="S414" t="str">
            <v>내선</v>
          </cell>
          <cell r="T414">
            <v>0.495</v>
          </cell>
        </row>
        <row r="415">
          <cell r="A415">
            <v>413</v>
          </cell>
          <cell r="B415" t="str">
            <v>고압나트륨등기구</v>
          </cell>
          <cell r="C415" t="str">
            <v>NH400W</v>
          </cell>
          <cell r="D415" t="str">
            <v>EA</v>
          </cell>
          <cell r="G415">
            <v>810</v>
          </cell>
          <cell r="H415">
            <v>63000</v>
          </cell>
          <cell r="Q415">
            <v>63000</v>
          </cell>
          <cell r="S415" t="str">
            <v>내선</v>
          </cell>
          <cell r="T415">
            <v>0.53</v>
          </cell>
        </row>
        <row r="416">
          <cell r="A416">
            <v>414</v>
          </cell>
          <cell r="B416" t="str">
            <v>터널등기구(AL판)</v>
          </cell>
          <cell r="C416" t="str">
            <v>NXT 35W</v>
          </cell>
          <cell r="D416" t="str">
            <v>EA</v>
          </cell>
          <cell r="G416">
            <v>810</v>
          </cell>
          <cell r="H416">
            <v>67500</v>
          </cell>
          <cell r="Q416">
            <v>67500</v>
          </cell>
          <cell r="S416" t="str">
            <v>내선</v>
          </cell>
          <cell r="T416">
            <v>0.38</v>
          </cell>
        </row>
        <row r="417">
          <cell r="A417">
            <v>415</v>
          </cell>
          <cell r="B417" t="str">
            <v>터널등기구(AL판)</v>
          </cell>
          <cell r="C417" t="str">
            <v>NXT 90W</v>
          </cell>
          <cell r="D417" t="str">
            <v>EA</v>
          </cell>
          <cell r="G417">
            <v>810</v>
          </cell>
          <cell r="H417">
            <v>88000</v>
          </cell>
          <cell r="Q417">
            <v>88000</v>
          </cell>
          <cell r="S417" t="str">
            <v>내선</v>
          </cell>
          <cell r="T417">
            <v>0.38</v>
          </cell>
        </row>
        <row r="418">
          <cell r="A418">
            <v>416</v>
          </cell>
          <cell r="B418" t="str">
            <v>터널등기구(AL판)</v>
          </cell>
          <cell r="C418" t="str">
            <v>NXT 135W</v>
          </cell>
          <cell r="D418" t="str">
            <v>EA</v>
          </cell>
          <cell r="G418">
            <v>810</v>
          </cell>
          <cell r="H418">
            <v>113000</v>
          </cell>
          <cell r="Q418">
            <v>113000</v>
          </cell>
          <cell r="S418" t="str">
            <v>내선</v>
          </cell>
          <cell r="T418">
            <v>0.44</v>
          </cell>
        </row>
        <row r="419">
          <cell r="A419">
            <v>417</v>
          </cell>
          <cell r="B419" t="str">
            <v>터널등기구(AL판)</v>
          </cell>
          <cell r="C419" t="str">
            <v>NXT 180W</v>
          </cell>
          <cell r="D419" t="str">
            <v>EA</v>
          </cell>
          <cell r="G419">
            <v>810</v>
          </cell>
          <cell r="H419">
            <v>135000</v>
          </cell>
          <cell r="Q419">
            <v>135000</v>
          </cell>
          <cell r="S419" t="str">
            <v>내선</v>
          </cell>
          <cell r="T419">
            <v>0.44</v>
          </cell>
        </row>
        <row r="420">
          <cell r="A420">
            <v>418</v>
          </cell>
          <cell r="B420" t="str">
            <v>내압방폭백열등</v>
          </cell>
          <cell r="C420" t="str">
            <v>IL 220V/200W</v>
          </cell>
          <cell r="D420" t="str">
            <v>EA</v>
          </cell>
          <cell r="G420">
            <v>818</v>
          </cell>
          <cell r="H420">
            <v>90450</v>
          </cell>
          <cell r="Q420">
            <v>90450</v>
          </cell>
          <cell r="S420" t="str">
            <v>내선</v>
          </cell>
          <cell r="T420">
            <v>0.38</v>
          </cell>
        </row>
        <row r="421">
          <cell r="A421">
            <v>419</v>
          </cell>
          <cell r="Q421" t="str">
            <v/>
          </cell>
        </row>
        <row r="422">
          <cell r="A422">
            <v>420</v>
          </cell>
          <cell r="Q422" t="str">
            <v/>
          </cell>
        </row>
        <row r="423">
          <cell r="A423">
            <v>421</v>
          </cell>
          <cell r="B423" t="str">
            <v>고압나트륨램프</v>
          </cell>
          <cell r="C423" t="str">
            <v>NH  150W</v>
          </cell>
          <cell r="D423" t="str">
            <v>EA</v>
          </cell>
          <cell r="G423">
            <v>814</v>
          </cell>
          <cell r="H423">
            <v>12000</v>
          </cell>
          <cell r="Q423">
            <v>12000</v>
          </cell>
        </row>
        <row r="424">
          <cell r="A424">
            <v>422</v>
          </cell>
          <cell r="B424" t="str">
            <v>고압나트륨램프</v>
          </cell>
          <cell r="C424" t="str">
            <v>NH  250W</v>
          </cell>
          <cell r="D424" t="str">
            <v>EA</v>
          </cell>
          <cell r="G424">
            <v>814</v>
          </cell>
          <cell r="H424">
            <v>12500</v>
          </cell>
          <cell r="Q424">
            <v>12500</v>
          </cell>
        </row>
        <row r="425">
          <cell r="A425">
            <v>423</v>
          </cell>
          <cell r="B425" t="str">
            <v>고압나트륨램프</v>
          </cell>
          <cell r="C425" t="str">
            <v>NH  400W</v>
          </cell>
          <cell r="D425" t="str">
            <v>EA</v>
          </cell>
          <cell r="G425">
            <v>814</v>
          </cell>
          <cell r="H425">
            <v>16000</v>
          </cell>
          <cell r="Q425">
            <v>16000</v>
          </cell>
        </row>
        <row r="426">
          <cell r="A426">
            <v>424</v>
          </cell>
          <cell r="Q426" t="str">
            <v/>
          </cell>
        </row>
        <row r="427">
          <cell r="A427">
            <v>425</v>
          </cell>
          <cell r="Q427" t="str">
            <v/>
          </cell>
        </row>
        <row r="428">
          <cell r="A428">
            <v>426</v>
          </cell>
          <cell r="B428" t="str">
            <v>고압나트륨안정기</v>
          </cell>
          <cell r="C428" t="str">
            <v>220V/150W</v>
          </cell>
          <cell r="D428" t="str">
            <v>EA</v>
          </cell>
          <cell r="G428">
            <v>814</v>
          </cell>
          <cell r="H428">
            <v>18000</v>
          </cell>
          <cell r="Q428">
            <v>18000</v>
          </cell>
        </row>
        <row r="429">
          <cell r="A429">
            <v>427</v>
          </cell>
          <cell r="B429" t="str">
            <v>고압나트륨안정기</v>
          </cell>
          <cell r="C429" t="str">
            <v>220V/250W</v>
          </cell>
          <cell r="D429" t="str">
            <v>EA</v>
          </cell>
          <cell r="G429">
            <v>814</v>
          </cell>
          <cell r="H429">
            <v>22000</v>
          </cell>
          <cell r="Q429">
            <v>22000</v>
          </cell>
        </row>
        <row r="430">
          <cell r="A430">
            <v>428</v>
          </cell>
          <cell r="B430" t="str">
            <v>고압나트륨안정기</v>
          </cell>
          <cell r="C430" t="str">
            <v>220V/400W</v>
          </cell>
          <cell r="D430" t="str">
            <v>EA</v>
          </cell>
          <cell r="G430">
            <v>814</v>
          </cell>
          <cell r="H430">
            <v>24000</v>
          </cell>
          <cell r="Q430">
            <v>24000</v>
          </cell>
        </row>
        <row r="431">
          <cell r="A431">
            <v>429</v>
          </cell>
          <cell r="Q431" t="str">
            <v/>
          </cell>
        </row>
        <row r="432">
          <cell r="A432">
            <v>430</v>
          </cell>
          <cell r="Q432" t="str">
            <v/>
          </cell>
        </row>
        <row r="433">
          <cell r="A433">
            <v>431</v>
          </cell>
          <cell r="B433" t="str">
            <v>저압나트륨램프</v>
          </cell>
          <cell r="C433" t="str">
            <v>NXT 36W</v>
          </cell>
          <cell r="D433" t="str">
            <v>EA</v>
          </cell>
          <cell r="G433">
            <v>814</v>
          </cell>
          <cell r="H433">
            <v>28000</v>
          </cell>
          <cell r="Q433">
            <v>28000</v>
          </cell>
        </row>
        <row r="434">
          <cell r="A434">
            <v>432</v>
          </cell>
          <cell r="B434" t="str">
            <v>저압나트륨램프</v>
          </cell>
          <cell r="C434" t="str">
            <v>NXT 66W</v>
          </cell>
          <cell r="D434" t="str">
            <v>EA</v>
          </cell>
          <cell r="G434">
            <v>814</v>
          </cell>
          <cell r="H434">
            <v>32000</v>
          </cell>
          <cell r="Q434">
            <v>32000</v>
          </cell>
        </row>
        <row r="435">
          <cell r="A435">
            <v>433</v>
          </cell>
          <cell r="B435" t="str">
            <v>저압나트륨램프</v>
          </cell>
          <cell r="C435" t="str">
            <v>NXT 91W</v>
          </cell>
          <cell r="D435" t="str">
            <v>EA</v>
          </cell>
          <cell r="G435">
            <v>814</v>
          </cell>
          <cell r="H435">
            <v>38000</v>
          </cell>
          <cell r="Q435">
            <v>38000</v>
          </cell>
        </row>
        <row r="436">
          <cell r="A436">
            <v>434</v>
          </cell>
          <cell r="B436" t="str">
            <v>저압나트륨램프</v>
          </cell>
          <cell r="C436" t="str">
            <v>NXT 131W</v>
          </cell>
          <cell r="D436" t="str">
            <v>EA</v>
          </cell>
          <cell r="G436">
            <v>814</v>
          </cell>
          <cell r="H436">
            <v>50000</v>
          </cell>
          <cell r="Q436">
            <v>50000</v>
          </cell>
        </row>
        <row r="437">
          <cell r="A437">
            <v>435</v>
          </cell>
          <cell r="Q437" t="str">
            <v/>
          </cell>
        </row>
        <row r="438">
          <cell r="A438">
            <v>436</v>
          </cell>
          <cell r="Q438" t="str">
            <v/>
          </cell>
        </row>
        <row r="439">
          <cell r="A439">
            <v>437</v>
          </cell>
          <cell r="B439" t="str">
            <v>저압나트륨안정기</v>
          </cell>
          <cell r="C439" t="str">
            <v>NXT 36W</v>
          </cell>
          <cell r="D439" t="str">
            <v>EA</v>
          </cell>
          <cell r="G439">
            <v>814</v>
          </cell>
          <cell r="H439">
            <v>29000</v>
          </cell>
          <cell r="Q439">
            <v>29000</v>
          </cell>
        </row>
        <row r="440">
          <cell r="A440">
            <v>438</v>
          </cell>
          <cell r="B440" t="str">
            <v>저압나트륨안정기</v>
          </cell>
          <cell r="C440" t="str">
            <v>NXT 66W</v>
          </cell>
          <cell r="D440" t="str">
            <v>EA</v>
          </cell>
          <cell r="G440">
            <v>814</v>
          </cell>
          <cell r="H440">
            <v>32000</v>
          </cell>
          <cell r="Q440">
            <v>32000</v>
          </cell>
        </row>
        <row r="441">
          <cell r="A441">
            <v>439</v>
          </cell>
          <cell r="B441" t="str">
            <v>저압나트륨안정기</v>
          </cell>
          <cell r="C441" t="str">
            <v>NXT 91W</v>
          </cell>
          <cell r="D441" t="str">
            <v>EA</v>
          </cell>
          <cell r="G441">
            <v>814</v>
          </cell>
          <cell r="H441">
            <v>35000</v>
          </cell>
          <cell r="Q441">
            <v>35000</v>
          </cell>
        </row>
        <row r="442">
          <cell r="A442">
            <v>440</v>
          </cell>
          <cell r="B442" t="str">
            <v>저압나트륨안정기</v>
          </cell>
          <cell r="C442" t="str">
            <v>NXT 131W</v>
          </cell>
          <cell r="D442" t="str">
            <v>EA</v>
          </cell>
          <cell r="G442">
            <v>814</v>
          </cell>
          <cell r="H442">
            <v>38000</v>
          </cell>
          <cell r="Q442">
            <v>38000</v>
          </cell>
        </row>
        <row r="443">
          <cell r="A443">
            <v>441</v>
          </cell>
          <cell r="Q443" t="str">
            <v/>
          </cell>
        </row>
        <row r="444">
          <cell r="A444">
            <v>442</v>
          </cell>
          <cell r="Q444" t="str">
            <v/>
          </cell>
        </row>
        <row r="445">
          <cell r="A445">
            <v>443</v>
          </cell>
          <cell r="Q445" t="str">
            <v/>
          </cell>
        </row>
        <row r="446">
          <cell r="A446">
            <v>444</v>
          </cell>
          <cell r="B446" t="str">
            <v>STRAIGHT TRAY(H.D.G)</v>
          </cell>
          <cell r="C446" t="str">
            <v>150W×100H</v>
          </cell>
          <cell r="D446" t="str">
            <v>m</v>
          </cell>
          <cell r="G446">
            <v>753</v>
          </cell>
          <cell r="H446">
            <v>8700</v>
          </cell>
          <cell r="Q446">
            <v>8700</v>
          </cell>
          <cell r="S446" t="str">
            <v>내선</v>
          </cell>
          <cell r="T446">
            <v>0.22500000000000001</v>
          </cell>
          <cell r="Y446" t="str">
            <v>4m이상: 20%증</v>
          </cell>
        </row>
        <row r="447">
          <cell r="A447">
            <v>445</v>
          </cell>
          <cell r="B447" t="str">
            <v>STRAIGHT TRAY(H.D.G)</v>
          </cell>
          <cell r="C447" t="str">
            <v>150W×150H</v>
          </cell>
          <cell r="D447" t="str">
            <v>m</v>
          </cell>
          <cell r="G447">
            <v>753</v>
          </cell>
          <cell r="H447">
            <v>11600</v>
          </cell>
          <cell r="Q447">
            <v>11600</v>
          </cell>
          <cell r="S447" t="str">
            <v>내선</v>
          </cell>
          <cell r="T447">
            <v>0.22500000000000001</v>
          </cell>
        </row>
        <row r="448">
          <cell r="A448">
            <v>446</v>
          </cell>
          <cell r="B448" t="str">
            <v>STRAIGHT TRAY(H.D.G)</v>
          </cell>
          <cell r="C448" t="str">
            <v>200W×100H</v>
          </cell>
          <cell r="D448" t="str">
            <v>m</v>
          </cell>
          <cell r="G448">
            <v>753</v>
          </cell>
          <cell r="H448">
            <v>9000</v>
          </cell>
          <cell r="Q448">
            <v>9000</v>
          </cell>
          <cell r="S448" t="str">
            <v>내선</v>
          </cell>
          <cell r="T448">
            <v>0.22500000000000001</v>
          </cell>
        </row>
        <row r="449">
          <cell r="A449">
            <v>447</v>
          </cell>
          <cell r="B449" t="str">
            <v>STRAIGHT TRAY(H.D.G)</v>
          </cell>
          <cell r="C449" t="str">
            <v>200W×150H</v>
          </cell>
          <cell r="D449" t="str">
            <v>m</v>
          </cell>
          <cell r="G449">
            <v>753</v>
          </cell>
          <cell r="H449">
            <v>11900</v>
          </cell>
          <cell r="Q449">
            <v>11900</v>
          </cell>
          <cell r="S449" t="str">
            <v>내선</v>
          </cell>
          <cell r="T449">
            <v>0.22500000000000001</v>
          </cell>
        </row>
        <row r="450">
          <cell r="A450">
            <v>448</v>
          </cell>
          <cell r="B450" t="str">
            <v>STRAIGHT TRAY(H.D.G)</v>
          </cell>
          <cell r="C450" t="str">
            <v>300W×100H</v>
          </cell>
          <cell r="D450" t="str">
            <v>m</v>
          </cell>
          <cell r="G450">
            <v>753</v>
          </cell>
          <cell r="H450">
            <v>9600</v>
          </cell>
          <cell r="Q450">
            <v>9600</v>
          </cell>
          <cell r="S450" t="str">
            <v>내선</v>
          </cell>
          <cell r="T450">
            <v>0.28499999999999998</v>
          </cell>
        </row>
        <row r="451">
          <cell r="A451">
            <v>449</v>
          </cell>
          <cell r="B451" t="str">
            <v>STRAIGHT TRAY(H.D.G)</v>
          </cell>
          <cell r="C451" t="str">
            <v>300W×150H</v>
          </cell>
          <cell r="D451" t="str">
            <v>m</v>
          </cell>
          <cell r="G451">
            <v>753</v>
          </cell>
          <cell r="H451">
            <v>12600</v>
          </cell>
          <cell r="Q451">
            <v>12600</v>
          </cell>
          <cell r="S451" t="str">
            <v>내선</v>
          </cell>
          <cell r="T451">
            <v>0.28499999999999998</v>
          </cell>
        </row>
        <row r="452">
          <cell r="A452">
            <v>450</v>
          </cell>
          <cell r="B452" t="str">
            <v>STRAIGHT TRAY(H.D.G)</v>
          </cell>
          <cell r="C452" t="str">
            <v>400W×100H</v>
          </cell>
          <cell r="D452" t="str">
            <v>m</v>
          </cell>
          <cell r="G452">
            <v>753</v>
          </cell>
          <cell r="H452">
            <v>10200</v>
          </cell>
          <cell r="Q452">
            <v>10200</v>
          </cell>
          <cell r="S452" t="str">
            <v>내선</v>
          </cell>
          <cell r="T452">
            <v>0.33500000000000002</v>
          </cell>
        </row>
        <row r="453">
          <cell r="A453">
            <v>451</v>
          </cell>
          <cell r="B453" t="str">
            <v>STRAIGHT TRAY(H.D.G)</v>
          </cell>
          <cell r="C453" t="str">
            <v>400W×150H</v>
          </cell>
          <cell r="D453" t="str">
            <v>m</v>
          </cell>
          <cell r="G453">
            <v>753</v>
          </cell>
          <cell r="H453">
            <v>13200</v>
          </cell>
          <cell r="Q453">
            <v>13200</v>
          </cell>
          <cell r="S453" t="str">
            <v>내선</v>
          </cell>
          <cell r="T453">
            <v>0.33500000000000002</v>
          </cell>
        </row>
        <row r="454">
          <cell r="A454">
            <v>452</v>
          </cell>
          <cell r="B454" t="str">
            <v>STRAIGHT TRAY(H.D.G)</v>
          </cell>
          <cell r="C454" t="str">
            <v>500W×100H</v>
          </cell>
          <cell r="D454" t="str">
            <v>m</v>
          </cell>
          <cell r="G454">
            <v>753</v>
          </cell>
          <cell r="H454">
            <v>10800</v>
          </cell>
          <cell r="Q454">
            <v>10800</v>
          </cell>
          <cell r="S454" t="str">
            <v>내선</v>
          </cell>
          <cell r="T454">
            <v>0.44500000000000001</v>
          </cell>
        </row>
        <row r="455">
          <cell r="A455">
            <v>453</v>
          </cell>
          <cell r="B455" t="str">
            <v>STRAIGHT TRAY(H.D.G)</v>
          </cell>
          <cell r="C455" t="str">
            <v>500W×150H</v>
          </cell>
          <cell r="D455" t="str">
            <v>m</v>
          </cell>
          <cell r="G455">
            <v>753</v>
          </cell>
          <cell r="H455">
            <v>13800</v>
          </cell>
          <cell r="Q455">
            <v>13800</v>
          </cell>
          <cell r="S455" t="str">
            <v>내선</v>
          </cell>
          <cell r="T455">
            <v>0.44500000000000001</v>
          </cell>
        </row>
        <row r="456">
          <cell r="A456">
            <v>454</v>
          </cell>
          <cell r="B456" t="str">
            <v>STRAIGHT TRAY(H.D.G)</v>
          </cell>
          <cell r="C456" t="str">
            <v>600W×100H</v>
          </cell>
          <cell r="D456" t="str">
            <v>m</v>
          </cell>
          <cell r="G456">
            <v>753</v>
          </cell>
          <cell r="H456">
            <v>11500</v>
          </cell>
          <cell r="Q456">
            <v>11500</v>
          </cell>
          <cell r="S456" t="str">
            <v>내선</v>
          </cell>
          <cell r="T456">
            <v>0.52</v>
          </cell>
        </row>
        <row r="457">
          <cell r="A457">
            <v>455</v>
          </cell>
          <cell r="B457" t="str">
            <v>STRAIGHT TRAY(H.D.G)</v>
          </cell>
          <cell r="C457" t="str">
            <v>600W×150H</v>
          </cell>
          <cell r="D457" t="str">
            <v>m</v>
          </cell>
          <cell r="G457">
            <v>753</v>
          </cell>
          <cell r="H457">
            <v>14400</v>
          </cell>
          <cell r="Q457">
            <v>14400</v>
          </cell>
          <cell r="S457" t="str">
            <v>내선</v>
          </cell>
          <cell r="T457">
            <v>0.52</v>
          </cell>
        </row>
        <row r="458">
          <cell r="A458">
            <v>456</v>
          </cell>
          <cell r="Q458" t="str">
            <v/>
          </cell>
        </row>
        <row r="459">
          <cell r="A459">
            <v>457</v>
          </cell>
          <cell r="B459" t="str">
            <v>HOR-ELBOW (H.D.G)</v>
          </cell>
          <cell r="C459" t="str">
            <v>150W×100H</v>
          </cell>
          <cell r="D459" t="str">
            <v>EA</v>
          </cell>
          <cell r="G459">
            <v>753</v>
          </cell>
          <cell r="H459">
            <v>10300</v>
          </cell>
          <cell r="Q459">
            <v>10300</v>
          </cell>
          <cell r="S459" t="str">
            <v>내선</v>
          </cell>
          <cell r="T459">
            <v>0.22500000000000001</v>
          </cell>
        </row>
        <row r="460">
          <cell r="A460">
            <v>458</v>
          </cell>
          <cell r="B460" t="str">
            <v>HOR-ELBOW (H.D.G)</v>
          </cell>
          <cell r="C460" t="str">
            <v>150W×150H</v>
          </cell>
          <cell r="D460" t="str">
            <v>EA</v>
          </cell>
          <cell r="G460">
            <v>753</v>
          </cell>
          <cell r="H460">
            <v>13700</v>
          </cell>
          <cell r="Q460">
            <v>13700</v>
          </cell>
          <cell r="S460" t="str">
            <v>내선</v>
          </cell>
          <cell r="T460">
            <v>0.22500000000000001</v>
          </cell>
        </row>
        <row r="461">
          <cell r="A461">
            <v>459</v>
          </cell>
          <cell r="B461" t="str">
            <v>HOR-ELBOW (H.D.G)</v>
          </cell>
          <cell r="C461" t="str">
            <v>200W×100H</v>
          </cell>
          <cell r="D461" t="str">
            <v>EA</v>
          </cell>
          <cell r="G461">
            <v>753</v>
          </cell>
          <cell r="H461">
            <v>11100</v>
          </cell>
          <cell r="Q461">
            <v>11100</v>
          </cell>
          <cell r="S461" t="str">
            <v>내선</v>
          </cell>
          <cell r="T461">
            <v>0.22500000000000001</v>
          </cell>
        </row>
        <row r="462">
          <cell r="A462">
            <v>460</v>
          </cell>
          <cell r="B462" t="str">
            <v>HOR-ELBOW (H.D.G)</v>
          </cell>
          <cell r="C462" t="str">
            <v>200W×150H</v>
          </cell>
          <cell r="D462" t="str">
            <v>EA</v>
          </cell>
          <cell r="G462">
            <v>753</v>
          </cell>
          <cell r="H462">
            <v>14700</v>
          </cell>
          <cell r="Q462">
            <v>14700</v>
          </cell>
          <cell r="S462" t="str">
            <v>내선</v>
          </cell>
          <cell r="T462">
            <v>0.22500000000000001</v>
          </cell>
        </row>
        <row r="463">
          <cell r="A463">
            <v>461</v>
          </cell>
          <cell r="B463" t="str">
            <v>HOR-ELBOW (H.D.G)</v>
          </cell>
          <cell r="C463" t="str">
            <v>300W×100H</v>
          </cell>
          <cell r="D463" t="str">
            <v>EA</v>
          </cell>
          <cell r="G463">
            <v>753</v>
          </cell>
          <cell r="H463">
            <v>12800</v>
          </cell>
          <cell r="Q463">
            <v>12800</v>
          </cell>
          <cell r="S463" t="str">
            <v>내선</v>
          </cell>
          <cell r="T463">
            <v>0.28499999999999998</v>
          </cell>
        </row>
        <row r="464">
          <cell r="A464">
            <v>462</v>
          </cell>
          <cell r="B464" t="str">
            <v>HOR-ELBOW (H.D.G)</v>
          </cell>
          <cell r="C464" t="str">
            <v>300W×150H</v>
          </cell>
          <cell r="D464" t="str">
            <v>EA</v>
          </cell>
          <cell r="G464">
            <v>753</v>
          </cell>
          <cell r="H464">
            <v>16800</v>
          </cell>
          <cell r="Q464">
            <v>16800</v>
          </cell>
          <cell r="S464" t="str">
            <v>내선</v>
          </cell>
          <cell r="T464">
            <v>0.28499999999999998</v>
          </cell>
        </row>
        <row r="465">
          <cell r="A465">
            <v>463</v>
          </cell>
          <cell r="B465" t="str">
            <v>HOR-ELBOW (H.D.G)</v>
          </cell>
          <cell r="C465" t="str">
            <v>400W×100H</v>
          </cell>
          <cell r="D465" t="str">
            <v>EA</v>
          </cell>
          <cell r="G465">
            <v>753</v>
          </cell>
          <cell r="H465">
            <v>14500</v>
          </cell>
          <cell r="Q465">
            <v>14500</v>
          </cell>
          <cell r="S465" t="str">
            <v>내선</v>
          </cell>
          <cell r="T465">
            <v>0.33500000000000002</v>
          </cell>
        </row>
        <row r="466">
          <cell r="A466">
            <v>464</v>
          </cell>
          <cell r="B466" t="str">
            <v>HOR-ELBOW (H.D.G)</v>
          </cell>
          <cell r="C466" t="str">
            <v>400W×150H</v>
          </cell>
          <cell r="D466" t="str">
            <v>EA</v>
          </cell>
          <cell r="G466">
            <v>753</v>
          </cell>
          <cell r="H466">
            <v>18800</v>
          </cell>
          <cell r="Q466">
            <v>18800</v>
          </cell>
          <cell r="S466" t="str">
            <v>내선</v>
          </cell>
          <cell r="T466">
            <v>0.33500000000000002</v>
          </cell>
        </row>
        <row r="467">
          <cell r="A467">
            <v>465</v>
          </cell>
          <cell r="B467" t="str">
            <v>HOR-ELBOW (H.D.G)</v>
          </cell>
          <cell r="C467" t="str">
            <v>500W×100H</v>
          </cell>
          <cell r="D467" t="str">
            <v>EA</v>
          </cell>
          <cell r="G467">
            <v>753</v>
          </cell>
          <cell r="H467">
            <v>16200</v>
          </cell>
          <cell r="Q467">
            <v>16200</v>
          </cell>
          <cell r="S467" t="str">
            <v>내선</v>
          </cell>
          <cell r="T467">
            <v>0.44500000000000001</v>
          </cell>
        </row>
        <row r="468">
          <cell r="A468">
            <v>466</v>
          </cell>
          <cell r="B468" t="str">
            <v>HOR-ELBOW (H.D.G)</v>
          </cell>
          <cell r="C468" t="str">
            <v>500W×150H</v>
          </cell>
          <cell r="D468" t="str">
            <v>EA</v>
          </cell>
          <cell r="G468">
            <v>753</v>
          </cell>
          <cell r="H468">
            <v>20800</v>
          </cell>
          <cell r="Q468">
            <v>20800</v>
          </cell>
          <cell r="S468" t="str">
            <v>내선</v>
          </cell>
          <cell r="T468">
            <v>0.44500000000000001</v>
          </cell>
        </row>
        <row r="469">
          <cell r="A469">
            <v>467</v>
          </cell>
          <cell r="B469" t="str">
            <v>HOR-ELBOW (H.D.G)</v>
          </cell>
          <cell r="C469" t="str">
            <v>600W×100H</v>
          </cell>
          <cell r="D469" t="str">
            <v>EA</v>
          </cell>
          <cell r="G469">
            <v>753</v>
          </cell>
          <cell r="H469">
            <v>17900</v>
          </cell>
          <cell r="Q469">
            <v>17900</v>
          </cell>
          <cell r="S469" t="str">
            <v>내선</v>
          </cell>
          <cell r="T469">
            <v>0.52</v>
          </cell>
        </row>
        <row r="470">
          <cell r="A470">
            <v>468</v>
          </cell>
          <cell r="B470" t="str">
            <v>HOR-ELBOW (H.D.G)</v>
          </cell>
          <cell r="C470" t="str">
            <v>600W×150H</v>
          </cell>
          <cell r="D470" t="str">
            <v>EA</v>
          </cell>
          <cell r="G470">
            <v>753</v>
          </cell>
          <cell r="H470">
            <v>22800</v>
          </cell>
          <cell r="Q470">
            <v>22800</v>
          </cell>
          <cell r="S470" t="str">
            <v>내선</v>
          </cell>
          <cell r="T470">
            <v>0.52</v>
          </cell>
        </row>
        <row r="471">
          <cell r="A471">
            <v>469</v>
          </cell>
          <cell r="Q471" t="str">
            <v/>
          </cell>
        </row>
        <row r="472">
          <cell r="A472">
            <v>470</v>
          </cell>
          <cell r="B472" t="str">
            <v>VER-ELBOW (H.D.G)</v>
          </cell>
          <cell r="C472" t="str">
            <v>150W×100H</v>
          </cell>
          <cell r="D472" t="str">
            <v>EA</v>
          </cell>
          <cell r="G472">
            <v>753</v>
          </cell>
          <cell r="H472">
            <v>10700</v>
          </cell>
          <cell r="Q472">
            <v>10700</v>
          </cell>
          <cell r="S472" t="str">
            <v>내선</v>
          </cell>
          <cell r="T472">
            <v>0.22500000000000001</v>
          </cell>
        </row>
        <row r="473">
          <cell r="A473">
            <v>471</v>
          </cell>
          <cell r="B473" t="str">
            <v>VER-ELBOW (H.D.G)</v>
          </cell>
          <cell r="C473" t="str">
            <v>150W×150H</v>
          </cell>
          <cell r="D473" t="str">
            <v>EA</v>
          </cell>
          <cell r="G473">
            <v>753</v>
          </cell>
          <cell r="H473">
            <v>15500</v>
          </cell>
          <cell r="Q473">
            <v>15500</v>
          </cell>
          <cell r="S473" t="str">
            <v>내선</v>
          </cell>
          <cell r="T473">
            <v>0.22500000000000001</v>
          </cell>
        </row>
        <row r="474">
          <cell r="A474">
            <v>472</v>
          </cell>
          <cell r="B474" t="str">
            <v>VER-ELBOW (H.D.G)</v>
          </cell>
          <cell r="C474" t="str">
            <v>200W×100H</v>
          </cell>
          <cell r="D474" t="str">
            <v>EA</v>
          </cell>
          <cell r="G474">
            <v>753</v>
          </cell>
          <cell r="H474">
            <v>11100</v>
          </cell>
          <cell r="Q474">
            <v>11100</v>
          </cell>
          <cell r="S474" t="str">
            <v>내선</v>
          </cell>
          <cell r="T474">
            <v>0.22500000000000001</v>
          </cell>
        </row>
        <row r="475">
          <cell r="A475">
            <v>473</v>
          </cell>
          <cell r="B475" t="str">
            <v>VER-ELBOW (H.D.G)</v>
          </cell>
          <cell r="C475" t="str">
            <v>200W×150H</v>
          </cell>
          <cell r="D475" t="str">
            <v>EA</v>
          </cell>
          <cell r="G475">
            <v>753</v>
          </cell>
          <cell r="H475">
            <v>15900</v>
          </cell>
          <cell r="Q475">
            <v>15900</v>
          </cell>
          <cell r="S475" t="str">
            <v>내선</v>
          </cell>
          <cell r="T475">
            <v>0.22500000000000001</v>
          </cell>
        </row>
        <row r="476">
          <cell r="A476">
            <v>474</v>
          </cell>
          <cell r="B476" t="str">
            <v>VER-ELBOW (H.D.G)</v>
          </cell>
          <cell r="C476" t="str">
            <v>300W×100H</v>
          </cell>
          <cell r="D476" t="str">
            <v>EA</v>
          </cell>
          <cell r="G476">
            <v>753</v>
          </cell>
          <cell r="H476">
            <v>12000</v>
          </cell>
          <cell r="Q476">
            <v>12000</v>
          </cell>
          <cell r="S476" t="str">
            <v>내선</v>
          </cell>
          <cell r="T476">
            <v>0.28499999999999998</v>
          </cell>
        </row>
        <row r="477">
          <cell r="A477">
            <v>475</v>
          </cell>
          <cell r="B477" t="str">
            <v>VER-ELBOW (H.D.G)</v>
          </cell>
          <cell r="C477" t="str">
            <v>300W×150H</v>
          </cell>
          <cell r="D477" t="str">
            <v>EA</v>
          </cell>
          <cell r="G477">
            <v>753</v>
          </cell>
          <cell r="H477">
            <v>16800</v>
          </cell>
          <cell r="Q477">
            <v>16800</v>
          </cell>
          <cell r="S477" t="str">
            <v>내선</v>
          </cell>
          <cell r="T477">
            <v>0.28499999999999998</v>
          </cell>
        </row>
        <row r="478">
          <cell r="A478">
            <v>476</v>
          </cell>
          <cell r="B478" t="str">
            <v>VER-ELBOW (H.D.G)</v>
          </cell>
          <cell r="C478" t="str">
            <v>400W×100H</v>
          </cell>
          <cell r="D478" t="str">
            <v>EA</v>
          </cell>
          <cell r="G478">
            <v>753</v>
          </cell>
          <cell r="H478">
            <v>12900</v>
          </cell>
          <cell r="Q478">
            <v>12900</v>
          </cell>
          <cell r="S478" t="str">
            <v>내선</v>
          </cell>
          <cell r="T478">
            <v>0.33500000000000002</v>
          </cell>
        </row>
        <row r="479">
          <cell r="A479">
            <v>477</v>
          </cell>
          <cell r="B479" t="str">
            <v>VER-ELBOW (H.D.G)</v>
          </cell>
          <cell r="C479" t="str">
            <v>400W×150H</v>
          </cell>
          <cell r="D479" t="str">
            <v>EA</v>
          </cell>
          <cell r="G479">
            <v>753</v>
          </cell>
          <cell r="H479">
            <v>17600</v>
          </cell>
          <cell r="Q479">
            <v>17600</v>
          </cell>
          <cell r="S479" t="str">
            <v>내선</v>
          </cell>
          <cell r="T479">
            <v>0.33500000000000002</v>
          </cell>
        </row>
        <row r="480">
          <cell r="A480">
            <v>478</v>
          </cell>
          <cell r="B480" t="str">
            <v>VER-ELBOW (H.D.G)</v>
          </cell>
          <cell r="C480" t="str">
            <v>500W×100H</v>
          </cell>
          <cell r="D480" t="str">
            <v>EA</v>
          </cell>
          <cell r="G480">
            <v>753</v>
          </cell>
          <cell r="H480">
            <v>13700</v>
          </cell>
          <cell r="Q480">
            <v>13700</v>
          </cell>
          <cell r="S480" t="str">
            <v>내선</v>
          </cell>
          <cell r="T480">
            <v>0.44500000000000001</v>
          </cell>
        </row>
        <row r="481">
          <cell r="A481">
            <v>479</v>
          </cell>
          <cell r="B481" t="str">
            <v>VER-ELBOW (H.D.G)</v>
          </cell>
          <cell r="C481" t="str">
            <v>500W×150H</v>
          </cell>
          <cell r="D481" t="str">
            <v>EA</v>
          </cell>
          <cell r="G481">
            <v>753</v>
          </cell>
          <cell r="H481">
            <v>18500</v>
          </cell>
          <cell r="Q481">
            <v>18500</v>
          </cell>
          <cell r="S481" t="str">
            <v>내선</v>
          </cell>
          <cell r="T481">
            <v>0.44500000000000001</v>
          </cell>
        </row>
        <row r="482">
          <cell r="A482">
            <v>480</v>
          </cell>
          <cell r="B482" t="str">
            <v>VER-ELBOW (H.D.G)</v>
          </cell>
          <cell r="C482" t="str">
            <v>600W×100H</v>
          </cell>
          <cell r="D482" t="str">
            <v>EA</v>
          </cell>
          <cell r="G482">
            <v>753</v>
          </cell>
          <cell r="H482">
            <v>14600</v>
          </cell>
          <cell r="Q482">
            <v>14600</v>
          </cell>
          <cell r="S482" t="str">
            <v>내선</v>
          </cell>
          <cell r="T482">
            <v>0.52</v>
          </cell>
        </row>
        <row r="483">
          <cell r="A483">
            <v>481</v>
          </cell>
          <cell r="B483" t="str">
            <v>VER-ELBOW (H.D.G)</v>
          </cell>
          <cell r="C483" t="str">
            <v>600W×150H</v>
          </cell>
          <cell r="D483" t="str">
            <v>EA</v>
          </cell>
          <cell r="G483">
            <v>753</v>
          </cell>
          <cell r="H483">
            <v>19300</v>
          </cell>
          <cell r="Q483">
            <v>19300</v>
          </cell>
          <cell r="S483" t="str">
            <v>내선</v>
          </cell>
          <cell r="T483">
            <v>0.52</v>
          </cell>
        </row>
        <row r="484">
          <cell r="A484">
            <v>482</v>
          </cell>
          <cell r="Q484" t="str">
            <v/>
          </cell>
        </row>
        <row r="485">
          <cell r="A485">
            <v>483</v>
          </cell>
          <cell r="B485" t="str">
            <v>HOR-TEE (H.D.G)</v>
          </cell>
          <cell r="C485" t="str">
            <v>150W×100H</v>
          </cell>
          <cell r="D485" t="str">
            <v>EA</v>
          </cell>
          <cell r="G485">
            <v>753</v>
          </cell>
          <cell r="H485">
            <v>17500</v>
          </cell>
          <cell r="Q485">
            <v>17500</v>
          </cell>
          <cell r="S485" t="str">
            <v>내선</v>
          </cell>
          <cell r="T485">
            <v>0.22500000000000001</v>
          </cell>
        </row>
        <row r="486">
          <cell r="A486">
            <v>484</v>
          </cell>
          <cell r="B486" t="str">
            <v>HOR-TEE (H.D.G)</v>
          </cell>
          <cell r="C486" t="str">
            <v>150W×150H</v>
          </cell>
          <cell r="D486" t="str">
            <v>EA</v>
          </cell>
          <cell r="G486">
            <v>753</v>
          </cell>
          <cell r="H486">
            <v>22600</v>
          </cell>
          <cell r="Q486">
            <v>22600</v>
          </cell>
          <cell r="S486" t="str">
            <v>내선</v>
          </cell>
          <cell r="T486">
            <v>0.22500000000000001</v>
          </cell>
        </row>
        <row r="487">
          <cell r="A487">
            <v>485</v>
          </cell>
          <cell r="B487" t="str">
            <v>HOR-TEE (H.D.G)</v>
          </cell>
          <cell r="C487" t="str">
            <v>200W×100H</v>
          </cell>
          <cell r="D487" t="str">
            <v>EA</v>
          </cell>
          <cell r="G487">
            <v>753</v>
          </cell>
          <cell r="H487">
            <v>18500</v>
          </cell>
          <cell r="Q487">
            <v>18500</v>
          </cell>
          <cell r="S487" t="str">
            <v>내선</v>
          </cell>
          <cell r="T487">
            <v>0.22500000000000001</v>
          </cell>
        </row>
        <row r="488">
          <cell r="A488">
            <v>486</v>
          </cell>
          <cell r="B488" t="str">
            <v>HOR-TEE (H.D.G)</v>
          </cell>
          <cell r="C488" t="str">
            <v>200W×150H</v>
          </cell>
          <cell r="D488" t="str">
            <v>EA</v>
          </cell>
          <cell r="G488">
            <v>753</v>
          </cell>
          <cell r="H488">
            <v>23600</v>
          </cell>
          <cell r="Q488">
            <v>23600</v>
          </cell>
          <cell r="S488" t="str">
            <v>내선</v>
          </cell>
          <cell r="T488">
            <v>0.22500000000000001</v>
          </cell>
        </row>
        <row r="489">
          <cell r="A489">
            <v>487</v>
          </cell>
          <cell r="B489" t="str">
            <v>HOR-TEE (H.D.G)</v>
          </cell>
          <cell r="C489" t="str">
            <v>300W×100H</v>
          </cell>
          <cell r="D489" t="str">
            <v>EA</v>
          </cell>
          <cell r="G489">
            <v>753</v>
          </cell>
          <cell r="H489">
            <v>20300</v>
          </cell>
          <cell r="Q489">
            <v>20300</v>
          </cell>
          <cell r="S489" t="str">
            <v>내선</v>
          </cell>
          <cell r="T489">
            <v>0.28499999999999998</v>
          </cell>
        </row>
        <row r="490">
          <cell r="A490">
            <v>488</v>
          </cell>
          <cell r="B490" t="str">
            <v>HOR-TEE (H.D.G)</v>
          </cell>
          <cell r="C490" t="str">
            <v>300W×150H</v>
          </cell>
          <cell r="D490" t="str">
            <v>EA</v>
          </cell>
          <cell r="G490">
            <v>753</v>
          </cell>
          <cell r="H490">
            <v>25600</v>
          </cell>
          <cell r="Q490">
            <v>25600</v>
          </cell>
          <cell r="S490" t="str">
            <v>내선</v>
          </cell>
          <cell r="T490">
            <v>0.28499999999999998</v>
          </cell>
        </row>
        <row r="491">
          <cell r="A491">
            <v>489</v>
          </cell>
          <cell r="B491" t="str">
            <v>HOR-TEE (H.D.G)</v>
          </cell>
          <cell r="C491" t="str">
            <v>400W×100H</v>
          </cell>
          <cell r="D491" t="str">
            <v>EA</v>
          </cell>
          <cell r="G491">
            <v>753</v>
          </cell>
          <cell r="H491">
            <v>23000</v>
          </cell>
          <cell r="Q491">
            <v>23000</v>
          </cell>
          <cell r="S491" t="str">
            <v>내선</v>
          </cell>
          <cell r="T491">
            <v>0.33500000000000002</v>
          </cell>
        </row>
        <row r="492">
          <cell r="A492">
            <v>490</v>
          </cell>
          <cell r="B492" t="str">
            <v>HOR-TEE (H.D.G)</v>
          </cell>
          <cell r="C492" t="str">
            <v>400W×150H</v>
          </cell>
          <cell r="D492" t="str">
            <v>EA</v>
          </cell>
          <cell r="G492">
            <v>753</v>
          </cell>
          <cell r="H492">
            <v>28500</v>
          </cell>
          <cell r="Q492">
            <v>28500</v>
          </cell>
          <cell r="S492" t="str">
            <v>내선</v>
          </cell>
          <cell r="T492">
            <v>0.33500000000000002</v>
          </cell>
        </row>
        <row r="493">
          <cell r="A493">
            <v>491</v>
          </cell>
          <cell r="B493" t="str">
            <v>HOR-TEE (H.D.G)</v>
          </cell>
          <cell r="C493" t="str">
            <v>500W×100H</v>
          </cell>
          <cell r="D493" t="str">
            <v>EA</v>
          </cell>
          <cell r="G493">
            <v>753</v>
          </cell>
          <cell r="H493">
            <v>25000</v>
          </cell>
          <cell r="Q493">
            <v>25000</v>
          </cell>
          <cell r="S493" t="str">
            <v>내선</v>
          </cell>
          <cell r="T493">
            <v>0.44500000000000001</v>
          </cell>
        </row>
        <row r="494">
          <cell r="A494">
            <v>492</v>
          </cell>
          <cell r="B494" t="str">
            <v>HOR-TEE (H.D.G)</v>
          </cell>
          <cell r="C494" t="str">
            <v>500W×150H</v>
          </cell>
          <cell r="D494" t="str">
            <v>EA</v>
          </cell>
          <cell r="G494">
            <v>753</v>
          </cell>
          <cell r="H494">
            <v>30800</v>
          </cell>
          <cell r="Q494">
            <v>30800</v>
          </cell>
          <cell r="S494" t="str">
            <v>내선</v>
          </cell>
          <cell r="T494">
            <v>0.44500000000000001</v>
          </cell>
        </row>
        <row r="495">
          <cell r="A495">
            <v>493</v>
          </cell>
          <cell r="B495" t="str">
            <v>HOR-TEE (H.D.G)</v>
          </cell>
          <cell r="C495" t="str">
            <v>600W×100H</v>
          </cell>
          <cell r="D495" t="str">
            <v>EA</v>
          </cell>
          <cell r="G495">
            <v>753</v>
          </cell>
          <cell r="H495">
            <v>27000</v>
          </cell>
          <cell r="Q495">
            <v>27000</v>
          </cell>
          <cell r="S495" t="str">
            <v>내선</v>
          </cell>
          <cell r="T495">
            <v>0.52</v>
          </cell>
        </row>
        <row r="496">
          <cell r="A496">
            <v>494</v>
          </cell>
          <cell r="B496" t="str">
            <v>HOR-TEE (H.D.G)</v>
          </cell>
          <cell r="C496" t="str">
            <v>600W×150H</v>
          </cell>
          <cell r="D496" t="str">
            <v>EA</v>
          </cell>
          <cell r="G496">
            <v>753</v>
          </cell>
          <cell r="H496">
            <v>33100</v>
          </cell>
          <cell r="Q496">
            <v>33100</v>
          </cell>
          <cell r="S496" t="str">
            <v>내선</v>
          </cell>
          <cell r="T496">
            <v>0.52</v>
          </cell>
        </row>
        <row r="497">
          <cell r="A497">
            <v>495</v>
          </cell>
          <cell r="Q497" t="str">
            <v/>
          </cell>
        </row>
        <row r="498">
          <cell r="A498">
            <v>496</v>
          </cell>
          <cell r="B498" t="str">
            <v>HOR-CROSS (H.D.G)</v>
          </cell>
          <cell r="C498" t="str">
            <v>150W×100H</v>
          </cell>
          <cell r="D498" t="str">
            <v>EA</v>
          </cell>
          <cell r="G498">
            <v>753</v>
          </cell>
          <cell r="H498">
            <v>23200</v>
          </cell>
          <cell r="Q498">
            <v>23200</v>
          </cell>
          <cell r="S498" t="str">
            <v>내선</v>
          </cell>
          <cell r="T498">
            <v>0.22500000000000001</v>
          </cell>
        </row>
        <row r="499">
          <cell r="A499">
            <v>497</v>
          </cell>
          <cell r="B499" t="str">
            <v>HOR-CROSS (H.D.G)</v>
          </cell>
          <cell r="C499" t="str">
            <v>150W×150H</v>
          </cell>
          <cell r="D499" t="str">
            <v>EA</v>
          </cell>
          <cell r="G499">
            <v>753</v>
          </cell>
          <cell r="H499">
            <v>29100</v>
          </cell>
          <cell r="Q499">
            <v>29100</v>
          </cell>
          <cell r="S499" t="str">
            <v>내선</v>
          </cell>
          <cell r="T499">
            <v>0.22500000000000001</v>
          </cell>
        </row>
        <row r="500">
          <cell r="A500">
            <v>498</v>
          </cell>
          <cell r="B500" t="str">
            <v>HOR-CROSS (H.D.G)</v>
          </cell>
          <cell r="C500" t="str">
            <v>200W×100H</v>
          </cell>
          <cell r="D500" t="str">
            <v>EA</v>
          </cell>
          <cell r="G500">
            <v>753</v>
          </cell>
          <cell r="H500">
            <v>24000</v>
          </cell>
          <cell r="Q500">
            <v>24000</v>
          </cell>
          <cell r="S500" t="str">
            <v>내선</v>
          </cell>
          <cell r="T500">
            <v>0.22500000000000001</v>
          </cell>
        </row>
        <row r="501">
          <cell r="A501">
            <v>499</v>
          </cell>
          <cell r="B501" t="str">
            <v>HOR-CROSS (H.D.G)</v>
          </cell>
          <cell r="C501" t="str">
            <v>200W×150H</v>
          </cell>
          <cell r="D501" t="str">
            <v>EA</v>
          </cell>
          <cell r="G501">
            <v>753</v>
          </cell>
          <cell r="H501">
            <v>30000</v>
          </cell>
          <cell r="Q501">
            <v>30000</v>
          </cell>
          <cell r="S501" t="str">
            <v>내선</v>
          </cell>
          <cell r="T501">
            <v>0.22500000000000001</v>
          </cell>
        </row>
        <row r="502">
          <cell r="A502">
            <v>500</v>
          </cell>
          <cell r="B502" t="str">
            <v>HOR-CROSS (H.D.G)</v>
          </cell>
          <cell r="C502" t="str">
            <v>300W×100H</v>
          </cell>
          <cell r="D502" t="str">
            <v>EA</v>
          </cell>
          <cell r="G502">
            <v>753</v>
          </cell>
          <cell r="H502">
            <v>25700</v>
          </cell>
          <cell r="Q502">
            <v>25700</v>
          </cell>
          <cell r="S502" t="str">
            <v>내선</v>
          </cell>
          <cell r="T502">
            <v>0.28499999999999998</v>
          </cell>
        </row>
        <row r="503">
          <cell r="A503">
            <v>501</v>
          </cell>
          <cell r="B503" t="str">
            <v>HOR-CROSS (H.D.G)</v>
          </cell>
          <cell r="C503" t="str">
            <v>300W×150H</v>
          </cell>
          <cell r="D503" t="str">
            <v>EA</v>
          </cell>
          <cell r="G503">
            <v>753</v>
          </cell>
          <cell r="H503">
            <v>31700</v>
          </cell>
          <cell r="Q503">
            <v>31700</v>
          </cell>
          <cell r="S503" t="str">
            <v>내선</v>
          </cell>
          <cell r="T503">
            <v>0.28499999999999998</v>
          </cell>
        </row>
        <row r="504">
          <cell r="A504">
            <v>502</v>
          </cell>
          <cell r="B504" t="str">
            <v>HOR-CROSS (H.D.G)</v>
          </cell>
          <cell r="C504" t="str">
            <v>400W×100H</v>
          </cell>
          <cell r="D504" t="str">
            <v>EA</v>
          </cell>
          <cell r="G504">
            <v>753</v>
          </cell>
          <cell r="H504">
            <v>27000</v>
          </cell>
          <cell r="Q504">
            <v>27000</v>
          </cell>
          <cell r="S504" t="str">
            <v>내선</v>
          </cell>
          <cell r="T504">
            <v>0.33500000000000002</v>
          </cell>
        </row>
        <row r="505">
          <cell r="A505">
            <v>503</v>
          </cell>
          <cell r="B505" t="str">
            <v>HOR-CROSS (H.D.G)</v>
          </cell>
          <cell r="C505" t="str">
            <v>400W×150H</v>
          </cell>
          <cell r="D505" t="str">
            <v>EA</v>
          </cell>
          <cell r="G505">
            <v>753</v>
          </cell>
          <cell r="H505">
            <v>34300</v>
          </cell>
          <cell r="Q505">
            <v>34300</v>
          </cell>
          <cell r="S505" t="str">
            <v>내선</v>
          </cell>
          <cell r="T505">
            <v>0.33500000000000002</v>
          </cell>
        </row>
        <row r="506">
          <cell r="A506">
            <v>504</v>
          </cell>
          <cell r="B506" t="str">
            <v>HOR-CROSS (H.D.G)</v>
          </cell>
          <cell r="C506" t="str">
            <v>500W×100H</v>
          </cell>
          <cell r="D506" t="str">
            <v>EA</v>
          </cell>
          <cell r="G506">
            <v>753</v>
          </cell>
          <cell r="H506">
            <v>30300</v>
          </cell>
          <cell r="Q506">
            <v>30300</v>
          </cell>
          <cell r="S506" t="str">
            <v>내선</v>
          </cell>
          <cell r="T506">
            <v>0.44500000000000001</v>
          </cell>
        </row>
        <row r="507">
          <cell r="A507">
            <v>505</v>
          </cell>
          <cell r="B507" t="str">
            <v>HOR-CROSS (H.D.G)</v>
          </cell>
          <cell r="C507" t="str">
            <v>500W×150H</v>
          </cell>
          <cell r="D507" t="str">
            <v>EA</v>
          </cell>
          <cell r="G507">
            <v>753</v>
          </cell>
          <cell r="H507">
            <v>36200</v>
          </cell>
          <cell r="Q507">
            <v>36200</v>
          </cell>
          <cell r="S507" t="str">
            <v>내선</v>
          </cell>
          <cell r="T507">
            <v>0.44500000000000001</v>
          </cell>
        </row>
        <row r="508">
          <cell r="A508">
            <v>506</v>
          </cell>
          <cell r="B508" t="str">
            <v>HOR-CROSS (H.D.G)</v>
          </cell>
          <cell r="C508" t="str">
            <v>600W×100H</v>
          </cell>
          <cell r="D508" t="str">
            <v>EA</v>
          </cell>
          <cell r="G508">
            <v>753</v>
          </cell>
          <cell r="H508">
            <v>32200</v>
          </cell>
          <cell r="Q508">
            <v>32200</v>
          </cell>
          <cell r="S508" t="str">
            <v>내선</v>
          </cell>
          <cell r="T508">
            <v>0.52</v>
          </cell>
        </row>
        <row r="509">
          <cell r="A509">
            <v>507</v>
          </cell>
          <cell r="B509" t="str">
            <v>HOR-CROSS (H.D.G)</v>
          </cell>
          <cell r="C509" t="str">
            <v>600W×150H</v>
          </cell>
          <cell r="D509" t="str">
            <v>EA</v>
          </cell>
          <cell r="G509">
            <v>753</v>
          </cell>
          <cell r="H509">
            <v>38200</v>
          </cell>
          <cell r="Q509">
            <v>38200</v>
          </cell>
          <cell r="S509" t="str">
            <v>내선</v>
          </cell>
          <cell r="T509">
            <v>0.52</v>
          </cell>
        </row>
        <row r="510">
          <cell r="A510">
            <v>508</v>
          </cell>
          <cell r="Q510" t="str">
            <v/>
          </cell>
        </row>
        <row r="511">
          <cell r="A511">
            <v>509</v>
          </cell>
          <cell r="B511" t="str">
            <v>REDUCER (H.D.G)</v>
          </cell>
          <cell r="C511" t="str">
            <v>600×500W×100H</v>
          </cell>
          <cell r="D511" t="str">
            <v>EA</v>
          </cell>
          <cell r="G511">
            <v>753</v>
          </cell>
          <cell r="H511">
            <v>7900</v>
          </cell>
          <cell r="Q511">
            <v>7900</v>
          </cell>
          <cell r="S511" t="str">
            <v>내선</v>
          </cell>
          <cell r="T511">
            <v>0.22500000000000001</v>
          </cell>
        </row>
        <row r="512">
          <cell r="A512">
            <v>510</v>
          </cell>
          <cell r="B512" t="str">
            <v>REDUCER (H.D.G)</v>
          </cell>
          <cell r="C512" t="str">
            <v>600×500W×150H</v>
          </cell>
          <cell r="D512" t="str">
            <v>EA</v>
          </cell>
          <cell r="G512">
            <v>753</v>
          </cell>
          <cell r="H512">
            <v>10100</v>
          </cell>
          <cell r="Q512">
            <v>10100</v>
          </cell>
          <cell r="S512" t="str">
            <v>내선</v>
          </cell>
          <cell r="T512">
            <v>0.22500000000000001</v>
          </cell>
        </row>
        <row r="513">
          <cell r="A513">
            <v>511</v>
          </cell>
          <cell r="B513" t="str">
            <v>REDUCER (H.D.G)</v>
          </cell>
          <cell r="C513" t="str">
            <v>600×400W×100H</v>
          </cell>
          <cell r="D513" t="str">
            <v>EA</v>
          </cell>
          <cell r="G513">
            <v>753</v>
          </cell>
          <cell r="H513">
            <v>7900</v>
          </cell>
          <cell r="Q513">
            <v>7900</v>
          </cell>
          <cell r="S513" t="str">
            <v>내선</v>
          </cell>
          <cell r="T513">
            <v>0.22500000000000001</v>
          </cell>
        </row>
        <row r="514">
          <cell r="A514">
            <v>512</v>
          </cell>
          <cell r="B514" t="str">
            <v>REDUCER (H.D.G)</v>
          </cell>
          <cell r="C514" t="str">
            <v>600×400W×150H</v>
          </cell>
          <cell r="D514" t="str">
            <v>EA</v>
          </cell>
          <cell r="G514">
            <v>753</v>
          </cell>
          <cell r="H514">
            <v>10100</v>
          </cell>
          <cell r="Q514">
            <v>10100</v>
          </cell>
          <cell r="S514" t="str">
            <v>내선</v>
          </cell>
          <cell r="T514">
            <v>0.22500000000000001</v>
          </cell>
        </row>
        <row r="515">
          <cell r="A515">
            <v>513</v>
          </cell>
          <cell r="B515" t="str">
            <v>REDUCER (H.D.G)</v>
          </cell>
          <cell r="C515" t="str">
            <v>600×300W×100H</v>
          </cell>
          <cell r="D515" t="str">
            <v>EA</v>
          </cell>
          <cell r="G515">
            <v>753</v>
          </cell>
          <cell r="H515">
            <v>8000</v>
          </cell>
          <cell r="Q515">
            <v>8000</v>
          </cell>
          <cell r="S515" t="str">
            <v>내선</v>
          </cell>
          <cell r="T515">
            <v>0.28499999999999998</v>
          </cell>
        </row>
        <row r="516">
          <cell r="A516">
            <v>514</v>
          </cell>
          <cell r="B516" t="str">
            <v>REDUCER (H.D.G)</v>
          </cell>
          <cell r="C516" t="str">
            <v>600×300W×150H</v>
          </cell>
          <cell r="D516" t="str">
            <v>EA</v>
          </cell>
          <cell r="G516">
            <v>753</v>
          </cell>
          <cell r="H516">
            <v>10400</v>
          </cell>
          <cell r="Q516">
            <v>10400</v>
          </cell>
          <cell r="S516" t="str">
            <v>내선</v>
          </cell>
          <cell r="T516">
            <v>0.28499999999999998</v>
          </cell>
        </row>
        <row r="517">
          <cell r="A517">
            <v>515</v>
          </cell>
          <cell r="B517" t="str">
            <v>REDUCER (H.D.G)</v>
          </cell>
          <cell r="C517" t="str">
            <v>600×200W×100H</v>
          </cell>
          <cell r="D517" t="str">
            <v>EA</v>
          </cell>
          <cell r="G517">
            <v>753</v>
          </cell>
          <cell r="H517">
            <v>8100</v>
          </cell>
          <cell r="Q517">
            <v>8100</v>
          </cell>
          <cell r="S517" t="str">
            <v>내선</v>
          </cell>
          <cell r="T517">
            <v>0.33500000000000002</v>
          </cell>
        </row>
        <row r="518">
          <cell r="A518">
            <v>516</v>
          </cell>
          <cell r="B518" t="str">
            <v>REDUCER (H.D.G)</v>
          </cell>
          <cell r="C518" t="str">
            <v>600×200W×150H</v>
          </cell>
          <cell r="D518" t="str">
            <v>EA</v>
          </cell>
          <cell r="G518">
            <v>753</v>
          </cell>
          <cell r="H518">
            <v>10600</v>
          </cell>
          <cell r="Q518">
            <v>10600</v>
          </cell>
          <cell r="S518" t="str">
            <v>내선</v>
          </cell>
          <cell r="T518">
            <v>0.33500000000000002</v>
          </cell>
        </row>
        <row r="519">
          <cell r="A519">
            <v>517</v>
          </cell>
          <cell r="B519" t="str">
            <v>REDUCER (H.D.G)</v>
          </cell>
          <cell r="C519" t="str">
            <v>600×150W×100H</v>
          </cell>
          <cell r="D519" t="str">
            <v>EA</v>
          </cell>
          <cell r="G519">
            <v>753</v>
          </cell>
          <cell r="H519">
            <v>8600</v>
          </cell>
          <cell r="Q519">
            <v>8600</v>
          </cell>
          <cell r="S519" t="str">
            <v>내선</v>
          </cell>
          <cell r="T519">
            <v>0.44500000000000001</v>
          </cell>
        </row>
        <row r="520">
          <cell r="A520">
            <v>518</v>
          </cell>
          <cell r="B520" t="str">
            <v>REDUCER (H.D.G)</v>
          </cell>
          <cell r="C520" t="str">
            <v>600×150W×150H</v>
          </cell>
          <cell r="D520" t="str">
            <v>EA</v>
          </cell>
          <cell r="G520">
            <v>753</v>
          </cell>
          <cell r="H520">
            <v>11100</v>
          </cell>
          <cell r="Q520">
            <v>11100</v>
          </cell>
          <cell r="S520" t="str">
            <v>내선</v>
          </cell>
          <cell r="T520">
            <v>0.44500000000000001</v>
          </cell>
        </row>
        <row r="521">
          <cell r="A521">
            <v>519</v>
          </cell>
          <cell r="B521" t="str">
            <v>REDUCER (H.D.G)</v>
          </cell>
          <cell r="C521" t="str">
            <v>300×150W×100H</v>
          </cell>
          <cell r="D521" t="str">
            <v>EA</v>
          </cell>
          <cell r="G521">
            <v>753</v>
          </cell>
          <cell r="H521">
            <v>6500</v>
          </cell>
          <cell r="Q521">
            <v>6500</v>
          </cell>
          <cell r="S521" t="str">
            <v>내선</v>
          </cell>
          <cell r="T521">
            <v>0.52</v>
          </cell>
        </row>
        <row r="522">
          <cell r="A522">
            <v>520</v>
          </cell>
          <cell r="B522" t="str">
            <v>REDUCER (H.D.G)</v>
          </cell>
          <cell r="C522" t="str">
            <v>300×150W×150H</v>
          </cell>
          <cell r="D522" t="str">
            <v>EA</v>
          </cell>
          <cell r="G522">
            <v>753</v>
          </cell>
          <cell r="H522">
            <v>8700</v>
          </cell>
          <cell r="Q522">
            <v>8700</v>
          </cell>
          <cell r="S522" t="str">
            <v>내선</v>
          </cell>
          <cell r="T522">
            <v>0.52</v>
          </cell>
        </row>
        <row r="523">
          <cell r="A523">
            <v>521</v>
          </cell>
          <cell r="Q523" t="str">
            <v/>
          </cell>
        </row>
        <row r="524">
          <cell r="A524">
            <v>522</v>
          </cell>
          <cell r="B524" t="str">
            <v>STRAIGHT-COV.(H.D.G)</v>
          </cell>
          <cell r="C524" t="str">
            <v>150W</v>
          </cell>
          <cell r="D524" t="str">
            <v>EA</v>
          </cell>
          <cell r="G524">
            <v>753</v>
          </cell>
          <cell r="H524">
            <v>4000</v>
          </cell>
          <cell r="Q524">
            <v>4000</v>
          </cell>
        </row>
        <row r="525">
          <cell r="A525">
            <v>523</v>
          </cell>
          <cell r="B525" t="str">
            <v>STRAIGHT-COV.(H.D.G)</v>
          </cell>
          <cell r="C525" t="str">
            <v>200W</v>
          </cell>
          <cell r="D525" t="str">
            <v>EA</v>
          </cell>
          <cell r="G525">
            <v>753</v>
          </cell>
          <cell r="H525">
            <v>5000</v>
          </cell>
          <cell r="Q525">
            <v>5000</v>
          </cell>
        </row>
        <row r="526">
          <cell r="A526">
            <v>524</v>
          </cell>
          <cell r="B526" t="str">
            <v>STRAIGHT-COV.(H.D.G)</v>
          </cell>
          <cell r="C526" t="str">
            <v>300W</v>
          </cell>
          <cell r="D526" t="str">
            <v>EA</v>
          </cell>
          <cell r="G526">
            <v>753</v>
          </cell>
          <cell r="H526">
            <v>7100</v>
          </cell>
          <cell r="Q526">
            <v>7100</v>
          </cell>
        </row>
        <row r="527">
          <cell r="A527">
            <v>525</v>
          </cell>
          <cell r="B527" t="str">
            <v>STRAIGHT-COV.(H.D.G)</v>
          </cell>
          <cell r="C527" t="str">
            <v>400W</v>
          </cell>
          <cell r="D527" t="str">
            <v>EA</v>
          </cell>
          <cell r="G527">
            <v>753</v>
          </cell>
          <cell r="H527">
            <v>9100</v>
          </cell>
          <cell r="Q527">
            <v>9100</v>
          </cell>
        </row>
        <row r="528">
          <cell r="A528">
            <v>526</v>
          </cell>
          <cell r="B528" t="str">
            <v>STRAIGHT-COV.(H.D.G)</v>
          </cell>
          <cell r="C528" t="str">
            <v>500W</v>
          </cell>
          <cell r="D528" t="str">
            <v>EA</v>
          </cell>
          <cell r="G528">
            <v>753</v>
          </cell>
          <cell r="H528">
            <v>11200</v>
          </cell>
          <cell r="Q528">
            <v>11200</v>
          </cell>
        </row>
        <row r="529">
          <cell r="A529">
            <v>527</v>
          </cell>
          <cell r="B529" t="str">
            <v>STRAIGHT-COV.(H.D.G)</v>
          </cell>
          <cell r="C529" t="str">
            <v>600W</v>
          </cell>
          <cell r="D529" t="str">
            <v>EA</v>
          </cell>
          <cell r="G529">
            <v>753</v>
          </cell>
          <cell r="H529">
            <v>13200</v>
          </cell>
          <cell r="Q529">
            <v>13200</v>
          </cell>
        </row>
        <row r="530">
          <cell r="A530">
            <v>528</v>
          </cell>
          <cell r="Q530" t="str">
            <v/>
          </cell>
        </row>
        <row r="531">
          <cell r="A531">
            <v>529</v>
          </cell>
          <cell r="B531" t="str">
            <v>JOINT CONN.</v>
          </cell>
          <cell r="C531" t="str">
            <v>100H</v>
          </cell>
          <cell r="D531" t="str">
            <v>EA</v>
          </cell>
          <cell r="G531">
            <v>753</v>
          </cell>
          <cell r="H531">
            <v>900</v>
          </cell>
          <cell r="Q531">
            <v>900</v>
          </cell>
        </row>
        <row r="532">
          <cell r="A532">
            <v>530</v>
          </cell>
          <cell r="B532" t="str">
            <v>JOINT CONN.</v>
          </cell>
          <cell r="C532" t="str">
            <v>150H</v>
          </cell>
          <cell r="D532" t="str">
            <v>EA</v>
          </cell>
          <cell r="G532">
            <v>753</v>
          </cell>
          <cell r="H532">
            <v>1050</v>
          </cell>
          <cell r="Q532">
            <v>1050</v>
          </cell>
        </row>
        <row r="533">
          <cell r="A533">
            <v>531</v>
          </cell>
          <cell r="Q533" t="str">
            <v/>
          </cell>
        </row>
        <row r="534">
          <cell r="A534">
            <v>532</v>
          </cell>
          <cell r="B534" t="str">
            <v>SHANK BOLT&amp;NOT</v>
          </cell>
          <cell r="C534" t="str">
            <v>3/8inch×19L</v>
          </cell>
          <cell r="D534" t="str">
            <v>set</v>
          </cell>
          <cell r="G534">
            <v>753</v>
          </cell>
          <cell r="H534">
            <v>120</v>
          </cell>
          <cell r="Q534">
            <v>120</v>
          </cell>
        </row>
        <row r="535">
          <cell r="A535">
            <v>533</v>
          </cell>
          <cell r="B535" t="str">
            <v>그라운딩 본딩 점퍼</v>
          </cell>
          <cell r="C535" t="str">
            <v>14sq</v>
          </cell>
          <cell r="D535" t="str">
            <v>EA</v>
          </cell>
          <cell r="G535">
            <v>753</v>
          </cell>
          <cell r="H535">
            <v>1300</v>
          </cell>
          <cell r="Q535">
            <v>1300</v>
          </cell>
        </row>
        <row r="536">
          <cell r="A536">
            <v>534</v>
          </cell>
          <cell r="B536" t="str">
            <v>그라운딩 본딩 점퍼</v>
          </cell>
          <cell r="C536" t="str">
            <v>38sq</v>
          </cell>
          <cell r="D536" t="str">
            <v>EA</v>
          </cell>
          <cell r="G536">
            <v>753</v>
          </cell>
          <cell r="H536">
            <v>2800</v>
          </cell>
          <cell r="Q536">
            <v>2800</v>
          </cell>
        </row>
        <row r="537">
          <cell r="A537">
            <v>535</v>
          </cell>
          <cell r="B537" t="str">
            <v>홀드다운 크램프</v>
          </cell>
          <cell r="D537" t="str">
            <v>EA</v>
          </cell>
          <cell r="G537">
            <v>753</v>
          </cell>
          <cell r="H537">
            <v>300</v>
          </cell>
          <cell r="Q537">
            <v>300</v>
          </cell>
        </row>
        <row r="538">
          <cell r="A538">
            <v>536</v>
          </cell>
          <cell r="B538" t="str">
            <v>SPRING NUT</v>
          </cell>
          <cell r="C538" t="str">
            <v>3/8inch 1/2inch</v>
          </cell>
          <cell r="D538" t="str">
            <v>EA</v>
          </cell>
          <cell r="G538">
            <v>753</v>
          </cell>
          <cell r="H538">
            <v>400</v>
          </cell>
          <cell r="Q538">
            <v>400</v>
          </cell>
        </row>
        <row r="539">
          <cell r="A539">
            <v>537</v>
          </cell>
          <cell r="Q539" t="str">
            <v/>
          </cell>
        </row>
        <row r="540">
          <cell r="A540">
            <v>538</v>
          </cell>
          <cell r="Q540" t="str">
            <v/>
          </cell>
        </row>
        <row r="541">
          <cell r="A541">
            <v>539</v>
          </cell>
          <cell r="B541" t="str">
            <v>RACE WAY BODY</v>
          </cell>
          <cell r="C541" t="str">
            <v>40×40</v>
          </cell>
          <cell r="D541" t="str">
            <v>m</v>
          </cell>
          <cell r="G541">
            <v>750</v>
          </cell>
          <cell r="H541">
            <v>1950</v>
          </cell>
          <cell r="Q541">
            <v>1950</v>
          </cell>
          <cell r="S541" t="str">
            <v>내선</v>
          </cell>
          <cell r="T541">
            <v>0.15</v>
          </cell>
        </row>
        <row r="542">
          <cell r="A542">
            <v>540</v>
          </cell>
          <cell r="B542" t="str">
            <v>RACE WAY BODY</v>
          </cell>
          <cell r="C542" t="str">
            <v>70×40</v>
          </cell>
          <cell r="D542" t="str">
            <v>m</v>
          </cell>
          <cell r="G542">
            <v>750</v>
          </cell>
          <cell r="H542">
            <v>2450</v>
          </cell>
          <cell r="Q542">
            <v>2450</v>
          </cell>
          <cell r="S542" t="str">
            <v>내선</v>
          </cell>
          <cell r="T542">
            <v>0.2</v>
          </cell>
        </row>
        <row r="543">
          <cell r="A543">
            <v>541</v>
          </cell>
          <cell r="Q543" t="str">
            <v/>
          </cell>
        </row>
        <row r="544">
          <cell r="A544">
            <v>542</v>
          </cell>
          <cell r="B544" t="str">
            <v>RACE WAY COVER</v>
          </cell>
          <cell r="C544" t="str">
            <v>40×40</v>
          </cell>
          <cell r="D544" t="str">
            <v>m</v>
          </cell>
          <cell r="G544">
            <v>750</v>
          </cell>
          <cell r="H544">
            <v>850</v>
          </cell>
          <cell r="Q544">
            <v>850</v>
          </cell>
        </row>
        <row r="545">
          <cell r="A545">
            <v>543</v>
          </cell>
          <cell r="B545" t="str">
            <v>RACE WAY COVER</v>
          </cell>
          <cell r="C545" t="str">
            <v>70×40</v>
          </cell>
          <cell r="D545" t="str">
            <v>m</v>
          </cell>
          <cell r="G545">
            <v>750</v>
          </cell>
          <cell r="H545">
            <v>1100</v>
          </cell>
          <cell r="Q545">
            <v>1100</v>
          </cell>
        </row>
        <row r="546">
          <cell r="A546">
            <v>544</v>
          </cell>
          <cell r="Q546" t="str">
            <v/>
          </cell>
        </row>
        <row r="547">
          <cell r="A547">
            <v>545</v>
          </cell>
          <cell r="B547" t="str">
            <v>RACE WAY JOIVER</v>
          </cell>
          <cell r="C547" t="str">
            <v>40×40</v>
          </cell>
          <cell r="D547" t="str">
            <v>EA</v>
          </cell>
          <cell r="G547">
            <v>750</v>
          </cell>
          <cell r="H547">
            <v>850</v>
          </cell>
          <cell r="Q547">
            <v>850</v>
          </cell>
        </row>
        <row r="548">
          <cell r="A548">
            <v>546</v>
          </cell>
          <cell r="B548" t="str">
            <v>RACE WAY JOIVER</v>
          </cell>
          <cell r="C548" t="str">
            <v>70×40</v>
          </cell>
          <cell r="D548" t="str">
            <v>EA</v>
          </cell>
          <cell r="G548">
            <v>750</v>
          </cell>
          <cell r="H548">
            <v>1300</v>
          </cell>
          <cell r="Q548">
            <v>1300</v>
          </cell>
        </row>
        <row r="549">
          <cell r="A549">
            <v>547</v>
          </cell>
          <cell r="Q549" t="str">
            <v/>
          </cell>
        </row>
        <row r="550">
          <cell r="A550">
            <v>548</v>
          </cell>
          <cell r="B550" t="str">
            <v>RACE WAY HANGER</v>
          </cell>
          <cell r="C550" t="str">
            <v>40×40</v>
          </cell>
          <cell r="D550" t="str">
            <v>EA</v>
          </cell>
          <cell r="G550">
            <v>750</v>
          </cell>
          <cell r="H550">
            <v>850</v>
          </cell>
          <cell r="Q550">
            <v>850</v>
          </cell>
        </row>
        <row r="551">
          <cell r="A551">
            <v>549</v>
          </cell>
          <cell r="B551" t="str">
            <v>RACE WAY HANGER</v>
          </cell>
          <cell r="C551" t="str">
            <v>70×40</v>
          </cell>
          <cell r="D551" t="str">
            <v>EA</v>
          </cell>
          <cell r="G551">
            <v>750</v>
          </cell>
          <cell r="H551">
            <v>1300</v>
          </cell>
          <cell r="Q551">
            <v>1300</v>
          </cell>
        </row>
        <row r="552">
          <cell r="A552">
            <v>550</v>
          </cell>
          <cell r="Q552" t="str">
            <v/>
          </cell>
        </row>
        <row r="553">
          <cell r="A553">
            <v>551</v>
          </cell>
          <cell r="B553" t="str">
            <v>RACE WAY END CAP</v>
          </cell>
          <cell r="C553" t="str">
            <v>40×40</v>
          </cell>
          <cell r="D553" t="str">
            <v>EA</v>
          </cell>
          <cell r="G553">
            <v>750</v>
          </cell>
          <cell r="H553">
            <v>650</v>
          </cell>
          <cell r="Q553">
            <v>650</v>
          </cell>
        </row>
        <row r="554">
          <cell r="A554">
            <v>552</v>
          </cell>
          <cell r="B554" t="str">
            <v>RACE WAY END CAP</v>
          </cell>
          <cell r="C554" t="str">
            <v>70×40</v>
          </cell>
          <cell r="D554" t="str">
            <v>EA</v>
          </cell>
          <cell r="G554">
            <v>750</v>
          </cell>
          <cell r="H554">
            <v>1050</v>
          </cell>
          <cell r="Q554">
            <v>1050</v>
          </cell>
        </row>
        <row r="555">
          <cell r="A555">
            <v>553</v>
          </cell>
          <cell r="Q555" t="str">
            <v/>
          </cell>
        </row>
        <row r="556">
          <cell r="A556">
            <v>554</v>
          </cell>
          <cell r="B556" t="str">
            <v>RACE WAY H,V/ELBOW</v>
          </cell>
          <cell r="C556" t="str">
            <v>40×40</v>
          </cell>
          <cell r="D556" t="str">
            <v>EA</v>
          </cell>
          <cell r="G556">
            <v>750</v>
          </cell>
          <cell r="H556">
            <v>1850</v>
          </cell>
          <cell r="Q556">
            <v>1850</v>
          </cell>
        </row>
        <row r="557">
          <cell r="A557">
            <v>555</v>
          </cell>
          <cell r="B557" t="str">
            <v>RACE WAY H,V/ELBOW</v>
          </cell>
          <cell r="C557" t="str">
            <v>70×40</v>
          </cell>
          <cell r="D557" t="str">
            <v>EA</v>
          </cell>
          <cell r="G557">
            <v>750</v>
          </cell>
          <cell r="H557">
            <v>2450</v>
          </cell>
          <cell r="Q557">
            <v>2450</v>
          </cell>
        </row>
        <row r="558">
          <cell r="A558">
            <v>556</v>
          </cell>
          <cell r="Q558" t="str">
            <v/>
          </cell>
        </row>
        <row r="559">
          <cell r="A559">
            <v>557</v>
          </cell>
          <cell r="B559" t="str">
            <v>RACE WAY BOX CONN.</v>
          </cell>
          <cell r="C559" t="str">
            <v>40×40</v>
          </cell>
          <cell r="D559" t="str">
            <v>EA</v>
          </cell>
          <cell r="G559">
            <v>750</v>
          </cell>
          <cell r="H559">
            <v>1050</v>
          </cell>
          <cell r="Q559">
            <v>1050</v>
          </cell>
        </row>
        <row r="560">
          <cell r="A560">
            <v>558</v>
          </cell>
          <cell r="Q560" t="str">
            <v/>
          </cell>
        </row>
        <row r="561">
          <cell r="A561">
            <v>559</v>
          </cell>
          <cell r="Q561" t="str">
            <v/>
          </cell>
        </row>
        <row r="562">
          <cell r="A562">
            <v>560</v>
          </cell>
          <cell r="B562" t="str">
            <v>교통신호제어기(일반)</v>
          </cell>
          <cell r="C562" t="str">
            <v>교차로연동(검사품)</v>
          </cell>
          <cell r="D562" t="str">
            <v>대</v>
          </cell>
          <cell r="G562">
            <v>834</v>
          </cell>
          <cell r="H562">
            <v>4500000</v>
          </cell>
          <cell r="Q562">
            <v>4500000</v>
          </cell>
          <cell r="S562" t="str">
            <v>프전</v>
          </cell>
          <cell r="T562">
            <v>4.5999999999999996</v>
          </cell>
          <cell r="U562" t="str">
            <v>보인</v>
          </cell>
          <cell r="V562">
            <v>1.5</v>
          </cell>
        </row>
        <row r="563">
          <cell r="A563">
            <v>561</v>
          </cell>
          <cell r="B563" t="str">
            <v>차량신호등</v>
          </cell>
          <cell r="C563" t="str">
            <v>1면 4색</v>
          </cell>
          <cell r="D563" t="str">
            <v>대</v>
          </cell>
          <cell r="G563">
            <v>834</v>
          </cell>
          <cell r="H563">
            <v>280000</v>
          </cell>
          <cell r="Q563">
            <v>280000</v>
          </cell>
          <cell r="S563" t="str">
            <v>신호</v>
          </cell>
          <cell r="T563">
            <v>2.4</v>
          </cell>
          <cell r="U563" t="str">
            <v>보인</v>
          </cell>
          <cell r="V563">
            <v>1</v>
          </cell>
        </row>
        <row r="564">
          <cell r="A564">
            <v>562</v>
          </cell>
          <cell r="B564" t="str">
            <v>차량신호등</v>
          </cell>
          <cell r="C564" t="str">
            <v>1면 3색</v>
          </cell>
          <cell r="D564" t="str">
            <v>대</v>
          </cell>
          <cell r="G564">
            <v>834</v>
          </cell>
          <cell r="H564">
            <v>240000</v>
          </cell>
          <cell r="Q564">
            <v>240000</v>
          </cell>
          <cell r="S564" t="str">
            <v>신호</v>
          </cell>
          <cell r="T564">
            <v>2.4</v>
          </cell>
          <cell r="U564" t="str">
            <v>보인</v>
          </cell>
          <cell r="V564">
            <v>1</v>
          </cell>
        </row>
        <row r="565">
          <cell r="A565">
            <v>563</v>
          </cell>
          <cell r="B565" t="str">
            <v>보행신호등</v>
          </cell>
          <cell r="C565" t="str">
            <v>1면 2색</v>
          </cell>
          <cell r="D565" t="str">
            <v>대</v>
          </cell>
          <cell r="G565">
            <v>834</v>
          </cell>
          <cell r="H565">
            <v>160000</v>
          </cell>
          <cell r="Q565">
            <v>160000</v>
          </cell>
        </row>
        <row r="566">
          <cell r="A566">
            <v>564</v>
          </cell>
          <cell r="Q566" t="str">
            <v/>
          </cell>
        </row>
        <row r="567">
          <cell r="A567">
            <v>565</v>
          </cell>
          <cell r="B567" t="str">
            <v>차량등철주</v>
          </cell>
          <cell r="C567" t="str">
            <v>250φ×9m(용융도금)</v>
          </cell>
          <cell r="D567" t="str">
            <v>EA</v>
          </cell>
          <cell r="G567">
            <v>834</v>
          </cell>
          <cell r="H567">
            <v>645270</v>
          </cell>
          <cell r="Q567">
            <v>645270</v>
          </cell>
          <cell r="S567" t="str">
            <v>신호</v>
          </cell>
          <cell r="T567">
            <v>1.7</v>
          </cell>
          <cell r="U567" t="str">
            <v>보인</v>
          </cell>
          <cell r="V567">
            <v>1</v>
          </cell>
        </row>
        <row r="568">
          <cell r="A568">
            <v>566</v>
          </cell>
          <cell r="B568" t="str">
            <v>차량등철주</v>
          </cell>
          <cell r="C568" t="str">
            <v>250φ×8m(용융도금)</v>
          </cell>
          <cell r="D568" t="str">
            <v>EA</v>
          </cell>
          <cell r="G568">
            <v>834</v>
          </cell>
          <cell r="H568">
            <v>620400</v>
          </cell>
          <cell r="Q568">
            <v>620400</v>
          </cell>
          <cell r="S568" t="str">
            <v>신호</v>
          </cell>
          <cell r="T568">
            <v>1.7</v>
          </cell>
          <cell r="U568" t="str">
            <v>보인</v>
          </cell>
          <cell r="V568">
            <v>1</v>
          </cell>
        </row>
        <row r="569">
          <cell r="A569">
            <v>567</v>
          </cell>
          <cell r="B569" t="str">
            <v>차량등철주</v>
          </cell>
          <cell r="C569" t="str">
            <v>200φ×8m(용융도금)</v>
          </cell>
          <cell r="D569" t="str">
            <v>EA</v>
          </cell>
          <cell r="G569">
            <v>834</v>
          </cell>
          <cell r="H569">
            <v>460800</v>
          </cell>
          <cell r="Q569">
            <v>460800</v>
          </cell>
          <cell r="S569" t="str">
            <v>신호</v>
          </cell>
          <cell r="T569">
            <v>1.7</v>
          </cell>
          <cell r="U569" t="str">
            <v>보인</v>
          </cell>
          <cell r="V569">
            <v>1</v>
          </cell>
        </row>
        <row r="570">
          <cell r="A570">
            <v>568</v>
          </cell>
          <cell r="B570" t="str">
            <v>차량등철주</v>
          </cell>
          <cell r="C570" t="str">
            <v>150φ×8m(용융도금)</v>
          </cell>
          <cell r="D570" t="str">
            <v>EA</v>
          </cell>
          <cell r="G570">
            <v>834</v>
          </cell>
          <cell r="H570">
            <v>277200</v>
          </cell>
          <cell r="Q570">
            <v>277200</v>
          </cell>
          <cell r="S570" t="str">
            <v>신호</v>
          </cell>
          <cell r="T570">
            <v>1.7</v>
          </cell>
          <cell r="U570" t="str">
            <v>보인</v>
          </cell>
          <cell r="V570">
            <v>1</v>
          </cell>
        </row>
        <row r="571">
          <cell r="A571">
            <v>569</v>
          </cell>
          <cell r="B571" t="str">
            <v>보행등철주</v>
          </cell>
          <cell r="C571" t="str">
            <v>125φ×4m(용융도금)</v>
          </cell>
          <cell r="D571" t="str">
            <v>EA</v>
          </cell>
          <cell r="G571">
            <v>834</v>
          </cell>
          <cell r="H571">
            <v>110400</v>
          </cell>
          <cell r="Q571">
            <v>110400</v>
          </cell>
          <cell r="S571" t="str">
            <v>신호</v>
          </cell>
          <cell r="T571">
            <v>1.3</v>
          </cell>
          <cell r="U571" t="str">
            <v>보인</v>
          </cell>
          <cell r="V571">
            <v>1</v>
          </cell>
        </row>
        <row r="572">
          <cell r="A572">
            <v>570</v>
          </cell>
          <cell r="Q572" t="str">
            <v/>
          </cell>
        </row>
        <row r="573">
          <cell r="A573">
            <v>571</v>
          </cell>
          <cell r="B573" t="str">
            <v>부착대</v>
          </cell>
          <cell r="C573" t="str">
            <v>9m 용융도금</v>
          </cell>
          <cell r="D573" t="str">
            <v>EA</v>
          </cell>
          <cell r="G573">
            <v>834</v>
          </cell>
          <cell r="H573">
            <v>146400</v>
          </cell>
          <cell r="Q573">
            <v>146400</v>
          </cell>
          <cell r="S573" t="str">
            <v>신호</v>
          </cell>
          <cell r="T573">
            <v>1.7</v>
          </cell>
          <cell r="U573" t="str">
            <v>보인</v>
          </cell>
          <cell r="V573">
            <v>1</v>
          </cell>
        </row>
        <row r="574">
          <cell r="A574">
            <v>572</v>
          </cell>
          <cell r="B574" t="str">
            <v>부착대</v>
          </cell>
          <cell r="C574" t="str">
            <v>8m 용융도금</v>
          </cell>
          <cell r="D574" t="str">
            <v>EA</v>
          </cell>
          <cell r="G574">
            <v>834</v>
          </cell>
          <cell r="H574">
            <v>136800</v>
          </cell>
          <cell r="Q574">
            <v>136800</v>
          </cell>
          <cell r="S574" t="str">
            <v>신호</v>
          </cell>
          <cell r="T574">
            <v>1.7</v>
          </cell>
          <cell r="U574" t="str">
            <v>보인</v>
          </cell>
          <cell r="V574">
            <v>1</v>
          </cell>
        </row>
        <row r="575">
          <cell r="A575">
            <v>573</v>
          </cell>
          <cell r="B575" t="str">
            <v>부착대</v>
          </cell>
          <cell r="C575" t="str">
            <v>7m 용융도금</v>
          </cell>
          <cell r="D575" t="str">
            <v>EA</v>
          </cell>
          <cell r="G575">
            <v>834</v>
          </cell>
          <cell r="H575">
            <v>124800</v>
          </cell>
          <cell r="Q575">
            <v>124800</v>
          </cell>
          <cell r="S575" t="str">
            <v>신호</v>
          </cell>
          <cell r="T575">
            <v>1.3</v>
          </cell>
          <cell r="U575" t="str">
            <v>보인</v>
          </cell>
          <cell r="V575">
            <v>1</v>
          </cell>
        </row>
        <row r="576">
          <cell r="A576">
            <v>574</v>
          </cell>
          <cell r="Q576" t="str">
            <v/>
          </cell>
        </row>
        <row r="577">
          <cell r="A577">
            <v>575</v>
          </cell>
          <cell r="Q577" t="str">
            <v/>
          </cell>
        </row>
        <row r="578">
          <cell r="A578">
            <v>576</v>
          </cell>
          <cell r="B578" t="str">
            <v>제어기보호막</v>
          </cell>
          <cell r="C578" t="str">
            <v>F.R.P</v>
          </cell>
          <cell r="D578" t="str">
            <v>EA</v>
          </cell>
          <cell r="G578">
            <v>834</v>
          </cell>
          <cell r="H578">
            <v>150000</v>
          </cell>
          <cell r="Q578">
            <v>150000</v>
          </cell>
        </row>
        <row r="579">
          <cell r="A579">
            <v>577</v>
          </cell>
          <cell r="Q579" t="str">
            <v/>
          </cell>
        </row>
        <row r="580">
          <cell r="A580">
            <v>578</v>
          </cell>
          <cell r="B580" t="str">
            <v>기초앙카</v>
          </cell>
          <cell r="C580" t="str">
            <v>φ125 식</v>
          </cell>
          <cell r="D580" t="str">
            <v>EA</v>
          </cell>
          <cell r="G580" t="str">
            <v>834 (95/01)</v>
          </cell>
          <cell r="H580">
            <v>12000</v>
          </cell>
        </row>
        <row r="581">
          <cell r="A581">
            <v>579</v>
          </cell>
          <cell r="B581" t="str">
            <v>기초앙카</v>
          </cell>
          <cell r="C581" t="str">
            <v>φ150×1.2m가공품</v>
          </cell>
          <cell r="D581" t="str">
            <v>EA</v>
          </cell>
          <cell r="G581">
            <v>834</v>
          </cell>
          <cell r="H581">
            <v>79200</v>
          </cell>
          <cell r="Q581">
            <v>79200</v>
          </cell>
          <cell r="S581" t="str">
            <v>용접</v>
          </cell>
          <cell r="T581">
            <v>0.8</v>
          </cell>
          <cell r="U581" t="str">
            <v>특인</v>
          </cell>
          <cell r="V581">
            <v>0.8</v>
          </cell>
        </row>
        <row r="582">
          <cell r="A582">
            <v>580</v>
          </cell>
          <cell r="B582" t="str">
            <v>기초앙카</v>
          </cell>
          <cell r="C582" t="str">
            <v>φ200×1.5m가공품</v>
          </cell>
          <cell r="D582" t="str">
            <v>EA</v>
          </cell>
          <cell r="G582">
            <v>834</v>
          </cell>
          <cell r="H582">
            <v>158400</v>
          </cell>
          <cell r="Q582">
            <v>158400</v>
          </cell>
          <cell r="S582" t="str">
            <v>용접</v>
          </cell>
          <cell r="T582">
            <v>1.5</v>
          </cell>
          <cell r="U582" t="str">
            <v>특인</v>
          </cell>
          <cell r="V582">
            <v>1.5</v>
          </cell>
        </row>
        <row r="583">
          <cell r="A583">
            <v>581</v>
          </cell>
          <cell r="B583" t="str">
            <v>기초앙카</v>
          </cell>
          <cell r="C583" t="str">
            <v>φ250×1.8m가공품</v>
          </cell>
          <cell r="D583" t="str">
            <v>EA</v>
          </cell>
          <cell r="G583">
            <v>834</v>
          </cell>
          <cell r="H583">
            <v>186000</v>
          </cell>
          <cell r="Q583">
            <v>186000</v>
          </cell>
          <cell r="S583" t="str">
            <v>용접</v>
          </cell>
          <cell r="T583">
            <v>1.5</v>
          </cell>
          <cell r="U583" t="str">
            <v>특인</v>
          </cell>
          <cell r="V583">
            <v>1.5</v>
          </cell>
        </row>
        <row r="584">
          <cell r="A584">
            <v>582</v>
          </cell>
          <cell r="Q584" t="str">
            <v/>
          </cell>
        </row>
        <row r="585">
          <cell r="A585">
            <v>583</v>
          </cell>
          <cell r="B585" t="str">
            <v>보호금구</v>
          </cell>
          <cell r="C585" t="str">
            <v>φ35×1.1m (가공품)</v>
          </cell>
          <cell r="D585" t="str">
            <v>조</v>
          </cell>
          <cell r="G585">
            <v>834</v>
          </cell>
          <cell r="H585">
            <v>20000</v>
          </cell>
          <cell r="Q585">
            <v>20000</v>
          </cell>
        </row>
        <row r="586">
          <cell r="A586">
            <v>584</v>
          </cell>
          <cell r="B586" t="str">
            <v>맨홀 (뚜껑포함)</v>
          </cell>
          <cell r="C586" t="str">
            <v>600×600×600  F.R.P</v>
          </cell>
          <cell r="D586" t="str">
            <v>EA</v>
          </cell>
          <cell r="G586">
            <v>834</v>
          </cell>
          <cell r="H586">
            <v>65000</v>
          </cell>
          <cell r="Q586">
            <v>65000</v>
          </cell>
          <cell r="S586" t="str">
            <v>미장</v>
          </cell>
          <cell r="T586">
            <v>0.6</v>
          </cell>
          <cell r="U586" t="str">
            <v>보인</v>
          </cell>
          <cell r="V586">
            <v>0.3</v>
          </cell>
        </row>
        <row r="587">
          <cell r="A587">
            <v>585</v>
          </cell>
          <cell r="Q587" t="str">
            <v/>
          </cell>
        </row>
        <row r="588">
          <cell r="A588">
            <v>586</v>
          </cell>
          <cell r="B588" t="str">
            <v>사다리조립비</v>
          </cell>
          <cell r="C588" t="str">
            <v>7m 이상</v>
          </cell>
          <cell r="D588" t="str">
            <v>조</v>
          </cell>
          <cell r="Q588">
            <v>0</v>
          </cell>
          <cell r="S588" t="str">
            <v>신호</v>
          </cell>
          <cell r="T588">
            <v>0.4</v>
          </cell>
          <cell r="U588" t="str">
            <v>보인</v>
          </cell>
          <cell r="V588">
            <v>0.56000000000000005</v>
          </cell>
        </row>
        <row r="589">
          <cell r="A589">
            <v>587</v>
          </cell>
          <cell r="B589" t="str">
            <v>사다리조립비</v>
          </cell>
          <cell r="C589" t="str">
            <v>7m 이하</v>
          </cell>
          <cell r="D589" t="str">
            <v>조</v>
          </cell>
          <cell r="Q589">
            <v>0</v>
          </cell>
          <cell r="S589" t="str">
            <v>신호</v>
          </cell>
          <cell r="T589">
            <v>0.3</v>
          </cell>
          <cell r="U589" t="str">
            <v>보인</v>
          </cell>
          <cell r="V589">
            <v>0.44</v>
          </cell>
        </row>
        <row r="590">
          <cell r="A590">
            <v>588</v>
          </cell>
          <cell r="Q590" t="str">
            <v/>
          </cell>
        </row>
        <row r="591">
          <cell r="A591">
            <v>589</v>
          </cell>
          <cell r="B591" t="str">
            <v>전원선</v>
          </cell>
          <cell r="C591" t="str">
            <v>EV 5.5sq/2C</v>
          </cell>
          <cell r="D591" t="str">
            <v>m</v>
          </cell>
          <cell r="G591" t="str">
            <v>818(95/03)</v>
          </cell>
          <cell r="H591">
            <v>600</v>
          </cell>
          <cell r="Q591">
            <v>600</v>
          </cell>
          <cell r="R591">
            <v>0.05</v>
          </cell>
          <cell r="S591" t="str">
            <v>저케</v>
          </cell>
          <cell r="T591">
            <v>1.7999999999999999E-2</v>
          </cell>
        </row>
        <row r="592">
          <cell r="A592">
            <v>590</v>
          </cell>
          <cell r="Q592" t="str">
            <v/>
          </cell>
        </row>
        <row r="593">
          <cell r="A593">
            <v>591</v>
          </cell>
          <cell r="B593" t="str">
            <v>신호케이블</v>
          </cell>
          <cell r="C593" t="str">
            <v>CVS 2.0sq/5C</v>
          </cell>
          <cell r="D593" t="str">
            <v>m</v>
          </cell>
          <cell r="G593" t="str">
            <v>818(95/03)</v>
          </cell>
          <cell r="H593">
            <v>900</v>
          </cell>
          <cell r="Q593">
            <v>900</v>
          </cell>
          <cell r="R593">
            <v>0.05</v>
          </cell>
          <cell r="S593" t="str">
            <v>신호</v>
          </cell>
          <cell r="T593">
            <v>3.2000000000000001E-2</v>
          </cell>
        </row>
        <row r="594">
          <cell r="A594">
            <v>592</v>
          </cell>
          <cell r="Q594" t="str">
            <v/>
          </cell>
        </row>
        <row r="595">
          <cell r="A595">
            <v>593</v>
          </cell>
          <cell r="Q595" t="str">
            <v/>
          </cell>
        </row>
        <row r="596">
          <cell r="A596">
            <v>594</v>
          </cell>
          <cell r="Q596" t="str">
            <v/>
          </cell>
        </row>
        <row r="597">
          <cell r="A597">
            <v>595</v>
          </cell>
          <cell r="Q597" t="str">
            <v/>
          </cell>
        </row>
        <row r="598">
          <cell r="A598">
            <v>596</v>
          </cell>
          <cell r="Q598" t="str">
            <v/>
          </cell>
        </row>
        <row r="599">
          <cell r="A599">
            <v>597</v>
          </cell>
          <cell r="Q599" t="str">
            <v/>
          </cell>
        </row>
        <row r="600">
          <cell r="A600">
            <v>598</v>
          </cell>
          <cell r="Q600" t="str">
            <v/>
          </cell>
        </row>
        <row r="601">
          <cell r="A601">
            <v>599</v>
          </cell>
          <cell r="Q601" t="str">
            <v/>
          </cell>
        </row>
        <row r="602">
          <cell r="A602">
            <v>600</v>
          </cell>
          <cell r="Q602" t="str">
            <v/>
          </cell>
        </row>
        <row r="603">
          <cell r="A603">
            <v>601</v>
          </cell>
          <cell r="C603" t="str">
            <v>내선전공</v>
          </cell>
          <cell r="D603" t="str">
            <v>인</v>
          </cell>
          <cell r="F603">
            <v>43600</v>
          </cell>
          <cell r="Q603">
            <v>43600</v>
          </cell>
        </row>
        <row r="604">
          <cell r="A604">
            <v>602</v>
          </cell>
          <cell r="C604" t="str">
            <v>저압케이블공</v>
          </cell>
          <cell r="D604" t="str">
            <v>인</v>
          </cell>
          <cell r="F604">
            <v>52900</v>
          </cell>
          <cell r="Q604">
            <v>52900</v>
          </cell>
        </row>
        <row r="605">
          <cell r="A605">
            <v>603</v>
          </cell>
          <cell r="C605" t="str">
            <v>배전전공</v>
          </cell>
          <cell r="D605" t="str">
            <v>인</v>
          </cell>
          <cell r="F605">
            <v>94200</v>
          </cell>
          <cell r="Q605">
            <v>94200</v>
          </cell>
        </row>
        <row r="606">
          <cell r="A606">
            <v>604</v>
          </cell>
          <cell r="C606" t="str">
            <v>프랜트전공</v>
          </cell>
          <cell r="D606" t="str">
            <v>인</v>
          </cell>
          <cell r="F606">
            <v>48400</v>
          </cell>
          <cell r="Q606">
            <v>48400</v>
          </cell>
        </row>
        <row r="607">
          <cell r="A607">
            <v>605</v>
          </cell>
          <cell r="C607" t="str">
            <v>보통인부</v>
          </cell>
          <cell r="D607" t="str">
            <v>인</v>
          </cell>
          <cell r="F607">
            <v>27200</v>
          </cell>
          <cell r="Q607">
            <v>27200</v>
          </cell>
        </row>
        <row r="608">
          <cell r="A608">
            <v>606</v>
          </cell>
          <cell r="C608" t="str">
            <v>고압케이블공</v>
          </cell>
          <cell r="D608" t="str">
            <v>인</v>
          </cell>
          <cell r="F608">
            <v>53700</v>
          </cell>
          <cell r="Q608">
            <v>53700</v>
          </cell>
        </row>
        <row r="609">
          <cell r="A609">
            <v>607</v>
          </cell>
          <cell r="C609" t="str">
            <v>특고압케이블공</v>
          </cell>
          <cell r="D609" t="str">
            <v>인</v>
          </cell>
          <cell r="F609">
            <v>79800</v>
          </cell>
          <cell r="Q609">
            <v>79800</v>
          </cell>
        </row>
        <row r="610">
          <cell r="A610">
            <v>608</v>
          </cell>
          <cell r="C610" t="str">
            <v>통신설비공</v>
          </cell>
          <cell r="D610" t="str">
            <v>인</v>
          </cell>
          <cell r="F610">
            <v>52700</v>
          </cell>
          <cell r="Q610">
            <v>52700</v>
          </cell>
        </row>
        <row r="611">
          <cell r="A611">
            <v>609</v>
          </cell>
          <cell r="C611" t="str">
            <v>통신내선공</v>
          </cell>
          <cell r="D611" t="str">
            <v>인</v>
          </cell>
          <cell r="F611">
            <v>45500</v>
          </cell>
          <cell r="Q611">
            <v>45500</v>
          </cell>
        </row>
        <row r="612">
          <cell r="A612">
            <v>610</v>
          </cell>
          <cell r="C612" t="str">
            <v>통신케이블공</v>
          </cell>
          <cell r="D612" t="str">
            <v>인</v>
          </cell>
          <cell r="F612">
            <v>58100</v>
          </cell>
          <cell r="Q612">
            <v>58100</v>
          </cell>
        </row>
        <row r="613">
          <cell r="A613">
            <v>611</v>
          </cell>
          <cell r="C613" t="str">
            <v>신호공</v>
          </cell>
          <cell r="D613" t="str">
            <v>인</v>
          </cell>
          <cell r="F613">
            <v>62300</v>
          </cell>
          <cell r="Q613">
            <v>62300</v>
          </cell>
        </row>
        <row r="614">
          <cell r="A614">
            <v>612</v>
          </cell>
          <cell r="C614" t="str">
            <v>특별인부</v>
          </cell>
          <cell r="D614" t="str">
            <v>인</v>
          </cell>
          <cell r="F614">
            <v>38500</v>
          </cell>
          <cell r="Q614">
            <v>38500</v>
          </cell>
        </row>
        <row r="615">
          <cell r="A615">
            <v>613</v>
          </cell>
          <cell r="C615" t="str">
            <v>계장공</v>
          </cell>
          <cell r="D615" t="str">
            <v>인</v>
          </cell>
          <cell r="F615">
            <v>42500</v>
          </cell>
          <cell r="Q615">
            <v>42500</v>
          </cell>
        </row>
        <row r="616">
          <cell r="A616">
            <v>614</v>
          </cell>
          <cell r="C616" t="str">
            <v>미장공</v>
          </cell>
          <cell r="D616" t="str">
            <v>인</v>
          </cell>
          <cell r="F616">
            <v>52800</v>
          </cell>
          <cell r="Q616">
            <v>52800</v>
          </cell>
        </row>
        <row r="617">
          <cell r="A617">
            <v>615</v>
          </cell>
          <cell r="C617" t="str">
            <v>용접공(일반)</v>
          </cell>
          <cell r="D617" t="str">
            <v>인</v>
          </cell>
          <cell r="F617">
            <v>48800</v>
          </cell>
          <cell r="Q617">
            <v>48800</v>
          </cell>
        </row>
        <row r="618">
          <cell r="A618">
            <v>616</v>
          </cell>
          <cell r="C618" t="str">
            <v>도장공</v>
          </cell>
          <cell r="D618" t="str">
            <v>인</v>
          </cell>
          <cell r="F618">
            <v>47200</v>
          </cell>
          <cell r="Q618">
            <v>47200</v>
          </cell>
        </row>
        <row r="619">
          <cell r="A619">
            <v>617</v>
          </cell>
          <cell r="C619" t="str">
            <v>배관공</v>
          </cell>
          <cell r="D619" t="str">
            <v>인</v>
          </cell>
          <cell r="F619">
            <v>42000</v>
          </cell>
          <cell r="Q619">
            <v>42000</v>
          </cell>
        </row>
        <row r="620">
          <cell r="A620">
            <v>618</v>
          </cell>
          <cell r="C620" t="str">
            <v>콘크리트공</v>
          </cell>
          <cell r="D620" t="str">
            <v>인</v>
          </cell>
          <cell r="F620">
            <v>47600</v>
          </cell>
          <cell r="Q620">
            <v>47600</v>
          </cell>
        </row>
        <row r="621">
          <cell r="A621">
            <v>619</v>
          </cell>
          <cell r="C621" t="str">
            <v>형틀목공</v>
          </cell>
          <cell r="D621" t="str">
            <v>인</v>
          </cell>
          <cell r="F621">
            <v>52900</v>
          </cell>
          <cell r="Q621">
            <v>52900</v>
          </cell>
        </row>
        <row r="622">
          <cell r="A622">
            <v>620</v>
          </cell>
          <cell r="C622" t="str">
            <v>철근공</v>
          </cell>
          <cell r="D622" t="str">
            <v>인</v>
          </cell>
          <cell r="F622">
            <v>50500</v>
          </cell>
          <cell r="Q622">
            <v>50500</v>
          </cell>
        </row>
        <row r="623">
          <cell r="A623">
            <v>621</v>
          </cell>
          <cell r="C623" t="str">
            <v>철판공</v>
          </cell>
          <cell r="D623" t="str">
            <v>인</v>
          </cell>
          <cell r="F623">
            <v>43700</v>
          </cell>
          <cell r="Q623">
            <v>43700</v>
          </cell>
        </row>
        <row r="624">
          <cell r="A624">
            <v>622</v>
          </cell>
          <cell r="C624" t="str">
            <v>방수공</v>
          </cell>
          <cell r="D624" t="str">
            <v>인</v>
          </cell>
          <cell r="F624">
            <v>45100</v>
          </cell>
          <cell r="Q624">
            <v>45100</v>
          </cell>
        </row>
        <row r="625">
          <cell r="A625">
            <v>623</v>
          </cell>
          <cell r="B625" t="str">
            <v>STRAIGHT TRAY(H.D.G)</v>
          </cell>
          <cell r="C625" t="str">
            <v>450W×100H</v>
          </cell>
          <cell r="D625" t="str">
            <v>m</v>
          </cell>
          <cell r="K625" t="str">
            <v>(주)동명 ENG.</v>
          </cell>
          <cell r="L625">
            <v>10500</v>
          </cell>
          <cell r="Q625">
            <v>10500</v>
          </cell>
          <cell r="S625" t="str">
            <v>내선</v>
          </cell>
          <cell r="T625">
            <v>0.44500000000000001</v>
          </cell>
        </row>
        <row r="626">
          <cell r="A626">
            <v>624</v>
          </cell>
          <cell r="B626" t="str">
            <v>STRAIGHT TRAY(H.D.G)</v>
          </cell>
          <cell r="C626" t="str">
            <v>450W×150H</v>
          </cell>
          <cell r="D626" t="str">
            <v>m</v>
          </cell>
          <cell r="K626" t="str">
            <v>(주)동명 ENG.</v>
          </cell>
          <cell r="L626">
            <v>13500</v>
          </cell>
          <cell r="Q626">
            <v>13500</v>
          </cell>
          <cell r="S626" t="str">
            <v>내선</v>
          </cell>
          <cell r="T626">
            <v>0.44500000000000001</v>
          </cell>
        </row>
        <row r="627">
          <cell r="A627">
            <v>625</v>
          </cell>
          <cell r="B627" t="str">
            <v>HDR-TEE (H.D.G)</v>
          </cell>
          <cell r="C627" t="str">
            <v>450W×100H</v>
          </cell>
          <cell r="D627" t="str">
            <v>m</v>
          </cell>
          <cell r="K627" t="str">
            <v>(주)동명 ENG.</v>
          </cell>
          <cell r="L627">
            <v>24000</v>
          </cell>
          <cell r="Q627">
            <v>24000</v>
          </cell>
          <cell r="S627" t="str">
            <v>내선</v>
          </cell>
          <cell r="T627">
            <v>0.44500000000000001</v>
          </cell>
        </row>
        <row r="628">
          <cell r="A628">
            <v>626</v>
          </cell>
          <cell r="B628" t="str">
            <v>전선관부속품</v>
          </cell>
          <cell r="C628" t="str">
            <v>배관자재비의 15%</v>
          </cell>
          <cell r="D628" t="str">
            <v>식</v>
          </cell>
          <cell r="Q628">
            <v>0</v>
          </cell>
        </row>
        <row r="629">
          <cell r="A629">
            <v>627</v>
          </cell>
          <cell r="B629" t="str">
            <v>잡자재및소모품비</v>
          </cell>
          <cell r="C629" t="str">
            <v>배관배선자재비의 2%</v>
          </cell>
          <cell r="D629" t="str">
            <v>식</v>
          </cell>
          <cell r="Q629">
            <v>0</v>
          </cell>
        </row>
        <row r="630">
          <cell r="A630">
            <v>628</v>
          </cell>
          <cell r="B630" t="str">
            <v>U-CHANEL</v>
          </cell>
          <cell r="C630" t="str">
            <v>41×41×2.6 t</v>
          </cell>
          <cell r="D630" t="str">
            <v>m</v>
          </cell>
          <cell r="K630" t="str">
            <v>(주)동명 ENG.</v>
          </cell>
          <cell r="L630">
            <v>3300</v>
          </cell>
          <cell r="Q630">
            <v>3300</v>
          </cell>
        </row>
        <row r="631">
          <cell r="A631">
            <v>629</v>
          </cell>
          <cell r="B631" t="str">
            <v>가로등주(도금후도장)</v>
          </cell>
          <cell r="C631" t="str">
            <v>8각테퍼8.5m폴1.5m1등용</v>
          </cell>
          <cell r="D631" t="str">
            <v>본</v>
          </cell>
          <cell r="K631" t="str">
            <v>조일조명</v>
          </cell>
          <cell r="L631">
            <v>195000</v>
          </cell>
          <cell r="Q631">
            <v>195000</v>
          </cell>
          <cell r="S631" t="str">
            <v>내선</v>
          </cell>
          <cell r="T631">
            <v>3.13</v>
          </cell>
        </row>
        <row r="632">
          <cell r="A632">
            <v>630</v>
          </cell>
          <cell r="B632" t="str">
            <v>저압케이블</v>
          </cell>
          <cell r="C632" t="str">
            <v>600V CV5.5sq/3C</v>
          </cell>
          <cell r="D632" t="str">
            <v>m</v>
          </cell>
          <cell r="G632">
            <v>718</v>
          </cell>
          <cell r="H632">
            <v>952</v>
          </cell>
          <cell r="Q632">
            <v>952</v>
          </cell>
          <cell r="R632">
            <v>0.05</v>
          </cell>
          <cell r="S632" t="str">
            <v>저케</v>
          </cell>
          <cell r="T632">
            <v>2.5999999999999999E-2</v>
          </cell>
        </row>
        <row r="633">
          <cell r="A633">
            <v>631</v>
          </cell>
          <cell r="B633" t="str">
            <v>저압케이블</v>
          </cell>
          <cell r="C633" t="str">
            <v>600V CV14sq/4C</v>
          </cell>
          <cell r="D633" t="str">
            <v>m</v>
          </cell>
          <cell r="G633">
            <v>718</v>
          </cell>
          <cell r="H633">
            <v>2174</v>
          </cell>
          <cell r="Q633">
            <v>2174</v>
          </cell>
          <cell r="R633">
            <v>0.05</v>
          </cell>
          <cell r="S633" t="str">
            <v>저케</v>
          </cell>
          <cell r="T633">
            <v>5.2000000000000005E-2</v>
          </cell>
        </row>
        <row r="634">
          <cell r="A634">
            <v>632</v>
          </cell>
          <cell r="B634" t="str">
            <v>저압케이블</v>
          </cell>
          <cell r="C634" t="str">
            <v>600V CV5.5sq/4C</v>
          </cell>
          <cell r="D634" t="str">
            <v>m</v>
          </cell>
          <cell r="G634">
            <v>718</v>
          </cell>
          <cell r="H634">
            <v>1175</v>
          </cell>
          <cell r="Q634">
            <v>1175</v>
          </cell>
          <cell r="R634">
            <v>0.05</v>
          </cell>
          <cell r="S634" t="str">
            <v>저케</v>
          </cell>
          <cell r="T634">
            <v>3.4000000000000002E-2</v>
          </cell>
        </row>
        <row r="635">
          <cell r="A635">
            <v>633</v>
          </cell>
          <cell r="B635" t="str">
            <v>저압케이블</v>
          </cell>
          <cell r="C635" t="str">
            <v>600V CV22sq/4C</v>
          </cell>
          <cell r="D635" t="str">
            <v>m</v>
          </cell>
          <cell r="G635">
            <v>718</v>
          </cell>
          <cell r="H635">
            <v>3711</v>
          </cell>
          <cell r="Q635">
            <v>3711</v>
          </cell>
          <cell r="R635">
            <v>0.05</v>
          </cell>
          <cell r="S635" t="str">
            <v>저케</v>
          </cell>
          <cell r="T635">
            <v>6.7599999999999993E-2</v>
          </cell>
        </row>
        <row r="636">
          <cell r="A636">
            <v>634</v>
          </cell>
          <cell r="B636" t="str">
            <v>저압케이블</v>
          </cell>
          <cell r="C636" t="str">
            <v>600V CV38sq/2C</v>
          </cell>
          <cell r="D636" t="str">
            <v>m</v>
          </cell>
          <cell r="G636">
            <v>718</v>
          </cell>
          <cell r="H636">
            <v>3327</v>
          </cell>
          <cell r="Q636">
            <v>3327</v>
          </cell>
          <cell r="R636">
            <v>0.05</v>
          </cell>
          <cell r="S636" t="str">
            <v>저케</v>
          </cell>
          <cell r="T636">
            <v>5.0399999999999993E-2</v>
          </cell>
        </row>
        <row r="637">
          <cell r="A637">
            <v>635</v>
          </cell>
          <cell r="B637" t="str">
            <v>가로등제어반</v>
          </cell>
          <cell r="C637" t="str">
            <v>상시/격등</v>
          </cell>
          <cell r="D637" t="str">
            <v>대</v>
          </cell>
          <cell r="G637">
            <v>821</v>
          </cell>
          <cell r="H637">
            <v>1366200</v>
          </cell>
          <cell r="Q637">
            <v>1366200</v>
          </cell>
          <cell r="S637" t="str">
            <v>프전</v>
          </cell>
          <cell r="T637">
            <v>4.5999999999999996</v>
          </cell>
          <cell r="U637" t="str">
            <v>보인</v>
          </cell>
          <cell r="V637">
            <v>1.5</v>
          </cell>
        </row>
        <row r="638">
          <cell r="A638">
            <v>636</v>
          </cell>
          <cell r="B638" t="str">
            <v>강교용 L-PANEL</v>
          </cell>
          <cell r="C638" t="str">
            <v>계량기 부착형</v>
          </cell>
          <cell r="D638" t="str">
            <v>면</v>
          </cell>
          <cell r="K638" t="str">
            <v>삼화진흥</v>
          </cell>
          <cell r="L638">
            <v>829900</v>
          </cell>
          <cell r="Q638">
            <v>829900</v>
          </cell>
          <cell r="S638" t="str">
            <v>프전</v>
          </cell>
          <cell r="T638">
            <v>4.5999999999999996</v>
          </cell>
          <cell r="U638" t="str">
            <v>보인</v>
          </cell>
          <cell r="V638">
            <v>1.5</v>
          </cell>
        </row>
        <row r="639">
          <cell r="A639">
            <v>637</v>
          </cell>
          <cell r="B639" t="str">
            <v>강교용 LOP-PANEL</v>
          </cell>
          <cell r="C639" t="str">
            <v>250×350×150</v>
          </cell>
          <cell r="D639" t="str">
            <v>면</v>
          </cell>
          <cell r="K639" t="str">
            <v>삼화진흥</v>
          </cell>
          <cell r="L639">
            <v>124800</v>
          </cell>
          <cell r="Q639">
            <v>124800</v>
          </cell>
          <cell r="S639" t="str">
            <v>내선</v>
          </cell>
          <cell r="T639">
            <v>0.48099999999999998</v>
          </cell>
        </row>
        <row r="640">
          <cell r="A640">
            <v>638</v>
          </cell>
          <cell r="Q640" t="str">
            <v/>
          </cell>
        </row>
        <row r="641">
          <cell r="A641">
            <v>639</v>
          </cell>
          <cell r="B641" t="str">
            <v>저압케이블</v>
          </cell>
          <cell r="C641" t="str">
            <v>600V EV38sq/2C</v>
          </cell>
          <cell r="D641" t="str">
            <v>m</v>
          </cell>
          <cell r="G641">
            <v>727</v>
          </cell>
          <cell r="H641">
            <v>2675</v>
          </cell>
          <cell r="Q641">
            <v>2675</v>
          </cell>
          <cell r="R641">
            <v>0.05</v>
          </cell>
          <cell r="S641" t="str">
            <v>저케</v>
          </cell>
          <cell r="T641">
            <v>5.0399999999999993E-2</v>
          </cell>
        </row>
        <row r="642">
          <cell r="A642">
            <v>640</v>
          </cell>
          <cell r="B642" t="str">
            <v>저압케이블</v>
          </cell>
          <cell r="C642" t="str">
            <v>600V EV60sq/2C</v>
          </cell>
          <cell r="D642" t="str">
            <v>m</v>
          </cell>
          <cell r="G642">
            <v>727</v>
          </cell>
          <cell r="H642">
            <v>4364</v>
          </cell>
          <cell r="Q642">
            <v>4364</v>
          </cell>
          <cell r="R642">
            <v>0.05</v>
          </cell>
          <cell r="S642" t="str">
            <v>저케</v>
          </cell>
          <cell r="T642">
            <v>6.8599999999999994E-2</v>
          </cell>
        </row>
        <row r="643">
          <cell r="A643">
            <v>641</v>
          </cell>
          <cell r="B643" t="str">
            <v>관로굴착</v>
          </cell>
          <cell r="C643" t="str">
            <v>0.6M</v>
          </cell>
          <cell r="D643" t="str">
            <v>m</v>
          </cell>
          <cell r="Q643">
            <v>0</v>
          </cell>
        </row>
        <row r="644">
          <cell r="A644">
            <v>642</v>
          </cell>
          <cell r="B644" t="str">
            <v>관로굴착</v>
          </cell>
          <cell r="C644" t="str">
            <v>1.2M</v>
          </cell>
          <cell r="D644" t="str">
            <v>m</v>
          </cell>
          <cell r="Q644">
            <v>0</v>
          </cell>
        </row>
        <row r="645">
          <cell r="A645">
            <v>643</v>
          </cell>
          <cell r="B645" t="str">
            <v>DATA WAY</v>
          </cell>
          <cell r="D645" t="str">
            <v>m</v>
          </cell>
          <cell r="Q645">
            <v>0</v>
          </cell>
          <cell r="R645">
            <v>0.05</v>
          </cell>
        </row>
        <row r="646">
          <cell r="A646">
            <v>644</v>
          </cell>
          <cell r="Q646" t="str">
            <v/>
          </cell>
        </row>
        <row r="647">
          <cell r="A647">
            <v>645</v>
          </cell>
          <cell r="Q647" t="str">
            <v/>
          </cell>
        </row>
        <row r="648">
          <cell r="A648">
            <v>646</v>
          </cell>
          <cell r="B648" t="str">
            <v>AUDIO CABLE</v>
          </cell>
          <cell r="C648" t="str">
            <v>MW-3100</v>
          </cell>
          <cell r="D648" t="str">
            <v>m</v>
          </cell>
          <cell r="K648" t="str">
            <v>(주)경일기업</v>
          </cell>
          <cell r="L648">
            <v>550</v>
          </cell>
          <cell r="Q648">
            <v>550</v>
          </cell>
          <cell r="R648">
            <v>0.05</v>
          </cell>
          <cell r="S648" t="str">
            <v>저케</v>
          </cell>
          <cell r="T648">
            <v>1.6E-2</v>
          </cell>
        </row>
        <row r="649">
          <cell r="A649">
            <v>647</v>
          </cell>
          <cell r="B649" t="str">
            <v>저압케이블</v>
          </cell>
          <cell r="C649" t="str">
            <v>CVV-SB 3.5sq/2C</v>
          </cell>
          <cell r="D649" t="str">
            <v>m</v>
          </cell>
          <cell r="G649">
            <v>717</v>
          </cell>
          <cell r="H649">
            <v>951</v>
          </cell>
          <cell r="Q649">
            <v>951</v>
          </cell>
          <cell r="R649">
            <v>0.05</v>
          </cell>
          <cell r="S649" t="str">
            <v>저케</v>
          </cell>
          <cell r="T649">
            <v>1.6E-2</v>
          </cell>
        </row>
        <row r="650">
          <cell r="A650">
            <v>648</v>
          </cell>
          <cell r="B650" t="str">
            <v>저압케이블</v>
          </cell>
          <cell r="C650" t="str">
            <v>CVV-SB 3.5sq/4C</v>
          </cell>
          <cell r="D650" t="str">
            <v>m</v>
          </cell>
          <cell r="G650">
            <v>717</v>
          </cell>
          <cell r="H650">
            <v>1287</v>
          </cell>
          <cell r="Q650">
            <v>1287</v>
          </cell>
          <cell r="R650">
            <v>0.05</v>
          </cell>
          <cell r="S650" t="str">
            <v>저케</v>
          </cell>
          <cell r="T650">
            <v>2.9000000000000001E-2</v>
          </cell>
        </row>
        <row r="651">
          <cell r="A651">
            <v>649</v>
          </cell>
          <cell r="B651" t="str">
            <v>저압케이블</v>
          </cell>
          <cell r="C651" t="str">
            <v>600V EV 3.5sq/2C</v>
          </cell>
          <cell r="D651" t="str">
            <v>m</v>
          </cell>
          <cell r="G651">
            <v>727</v>
          </cell>
          <cell r="H651">
            <v>455</v>
          </cell>
          <cell r="Q651">
            <v>455</v>
          </cell>
          <cell r="R651">
            <v>0.05</v>
          </cell>
          <cell r="S651" t="str">
            <v>저케</v>
          </cell>
          <cell r="T651">
            <v>1.6E-2</v>
          </cell>
        </row>
        <row r="652">
          <cell r="A652">
            <v>650</v>
          </cell>
          <cell r="B652" t="str">
            <v>저압케이블</v>
          </cell>
          <cell r="C652" t="str">
            <v>600V CV 3.5sq/3C</v>
          </cell>
          <cell r="D652" t="str">
            <v>m</v>
          </cell>
          <cell r="G652">
            <v>718</v>
          </cell>
          <cell r="H652">
            <v>685</v>
          </cell>
          <cell r="Q652">
            <v>685</v>
          </cell>
          <cell r="R652">
            <v>0.05</v>
          </cell>
          <cell r="S652" t="str">
            <v>저케</v>
          </cell>
          <cell r="T652">
            <v>2.1999999999999999E-2</v>
          </cell>
        </row>
        <row r="653">
          <cell r="A653">
            <v>651</v>
          </cell>
          <cell r="B653" t="str">
            <v>저압케이블</v>
          </cell>
          <cell r="C653" t="str">
            <v>600V CV 8sq/4C</v>
          </cell>
          <cell r="D653" t="str">
            <v>m</v>
          </cell>
          <cell r="G653">
            <v>718</v>
          </cell>
          <cell r="H653">
            <v>1530</v>
          </cell>
          <cell r="Q653">
            <v>1530</v>
          </cell>
          <cell r="R653">
            <v>0.05</v>
          </cell>
          <cell r="S653" t="str">
            <v>저케</v>
          </cell>
          <cell r="T653">
            <v>3.9E-2</v>
          </cell>
        </row>
        <row r="654">
          <cell r="A654">
            <v>652</v>
          </cell>
          <cell r="B654" t="str">
            <v>저압케이블</v>
          </cell>
          <cell r="C654" t="str">
            <v>600V CV 38sq/4C</v>
          </cell>
          <cell r="D654" t="str">
            <v>m</v>
          </cell>
          <cell r="G654">
            <v>718</v>
          </cell>
          <cell r="H654">
            <v>6040</v>
          </cell>
          <cell r="Q654">
            <v>6040</v>
          </cell>
          <cell r="R654">
            <v>0.05</v>
          </cell>
          <cell r="S654" t="str">
            <v>저케</v>
          </cell>
          <cell r="T654">
            <v>3.9600000000000003E-2</v>
          </cell>
        </row>
        <row r="655">
          <cell r="A655">
            <v>653</v>
          </cell>
          <cell r="B655" t="str">
            <v>HOR-ELBOW (H.D.G)</v>
          </cell>
          <cell r="C655" t="str">
            <v>450W×100H</v>
          </cell>
          <cell r="D655" t="str">
            <v>EA</v>
          </cell>
          <cell r="K655" t="str">
            <v>(주)동명 ENG.</v>
          </cell>
          <cell r="L655">
            <v>15300</v>
          </cell>
          <cell r="Q655">
            <v>15300</v>
          </cell>
          <cell r="S655" t="str">
            <v>내선</v>
          </cell>
          <cell r="T655">
            <v>0.44500000000000001</v>
          </cell>
        </row>
        <row r="656">
          <cell r="A656">
            <v>654</v>
          </cell>
          <cell r="B656" t="str">
            <v>HOR-ELBOW (H.D.G)</v>
          </cell>
          <cell r="C656" t="str">
            <v>450W×500H</v>
          </cell>
          <cell r="D656" t="str">
            <v>EA</v>
          </cell>
          <cell r="K656" t="str">
            <v>(주)동명 ENG.</v>
          </cell>
          <cell r="L656">
            <v>19800</v>
          </cell>
          <cell r="Q656">
            <v>19800</v>
          </cell>
          <cell r="S656" t="str">
            <v>내선</v>
          </cell>
          <cell r="T656">
            <v>0.44500000000000001</v>
          </cell>
        </row>
        <row r="657">
          <cell r="A657">
            <v>655</v>
          </cell>
          <cell r="B657" t="str">
            <v>CHANEL BRACKET</v>
          </cell>
          <cell r="C657" t="str">
            <v>42×42×470L</v>
          </cell>
          <cell r="D657" t="str">
            <v>EA</v>
          </cell>
          <cell r="K657" t="str">
            <v>(주)동명 ENG.</v>
          </cell>
          <cell r="L657">
            <v>3500</v>
          </cell>
          <cell r="Q657">
            <v>3500</v>
          </cell>
        </row>
        <row r="658">
          <cell r="A658">
            <v>656</v>
          </cell>
          <cell r="B658" t="str">
            <v>SHANK BOLT &amp; NUT</v>
          </cell>
          <cell r="C658" t="str">
            <v>3/8"×19L</v>
          </cell>
          <cell r="D658" t="str">
            <v>EA</v>
          </cell>
          <cell r="K658" t="str">
            <v>(주)동명 ENG.</v>
          </cell>
          <cell r="L658">
            <v>100</v>
          </cell>
          <cell r="Q658">
            <v>100</v>
          </cell>
        </row>
        <row r="659">
          <cell r="A659">
            <v>657</v>
          </cell>
          <cell r="B659" t="str">
            <v>SPRING NUT</v>
          </cell>
          <cell r="C659" t="str">
            <v>W/BOLT,WASHER 3/8"</v>
          </cell>
          <cell r="D659" t="str">
            <v>EA</v>
          </cell>
          <cell r="K659" t="str">
            <v>(주)동명 ENG.</v>
          </cell>
          <cell r="L659">
            <v>450</v>
          </cell>
          <cell r="Q659">
            <v>450</v>
          </cell>
        </row>
        <row r="660">
          <cell r="A660">
            <v>658</v>
          </cell>
          <cell r="B660" t="str">
            <v>SPRING NUT</v>
          </cell>
          <cell r="C660" t="str">
            <v>W/BOLT,WASHER 1/2"</v>
          </cell>
          <cell r="D660" t="str">
            <v>EA</v>
          </cell>
          <cell r="K660" t="str">
            <v>(주)동명 ENG.</v>
          </cell>
          <cell r="L660">
            <v>500</v>
          </cell>
          <cell r="Q660">
            <v>500</v>
          </cell>
        </row>
        <row r="661">
          <cell r="A661">
            <v>659</v>
          </cell>
          <cell r="B661" t="str">
            <v>SET ANCHOR</v>
          </cell>
          <cell r="C661" t="str">
            <v>3/8"</v>
          </cell>
          <cell r="D661" t="str">
            <v>EA</v>
          </cell>
          <cell r="K661" t="str">
            <v>(주)동명 ENG.</v>
          </cell>
          <cell r="L661">
            <v>170</v>
          </cell>
          <cell r="Q661">
            <v>170</v>
          </cell>
        </row>
        <row r="662">
          <cell r="A662">
            <v>660</v>
          </cell>
          <cell r="B662" t="str">
            <v>STRONG ANCHOR</v>
          </cell>
          <cell r="C662" t="str">
            <v>3/8"</v>
          </cell>
          <cell r="D662" t="str">
            <v>EA</v>
          </cell>
          <cell r="K662" t="str">
            <v>(주)동명 ENG.</v>
          </cell>
          <cell r="L662">
            <v>120</v>
          </cell>
          <cell r="Q662">
            <v>120</v>
          </cell>
        </row>
        <row r="663">
          <cell r="A663">
            <v>661</v>
          </cell>
          <cell r="B663" t="str">
            <v>THREAD ROD</v>
          </cell>
          <cell r="C663" t="str">
            <v>3/8"</v>
          </cell>
          <cell r="D663" t="str">
            <v>m</v>
          </cell>
          <cell r="K663" t="str">
            <v>(주)동명 ENG.</v>
          </cell>
          <cell r="L663">
            <v>500</v>
          </cell>
          <cell r="Q663">
            <v>500</v>
          </cell>
        </row>
        <row r="664">
          <cell r="A664">
            <v>662</v>
          </cell>
          <cell r="B664" t="str">
            <v>SQUARE WASHER</v>
          </cell>
          <cell r="C664" t="str">
            <v>φ 11</v>
          </cell>
          <cell r="D664" t="str">
            <v>EA</v>
          </cell>
          <cell r="K664" t="str">
            <v>(주)동명 ENG.</v>
          </cell>
          <cell r="L664">
            <v>200</v>
          </cell>
          <cell r="Q664">
            <v>200</v>
          </cell>
        </row>
        <row r="665">
          <cell r="A665">
            <v>663</v>
          </cell>
          <cell r="B665" t="str">
            <v>HEX H.B/NUT</v>
          </cell>
          <cell r="C665" t="str">
            <v>W/WASHER 3/8"</v>
          </cell>
          <cell r="D665" t="str">
            <v>SET</v>
          </cell>
          <cell r="K665" t="str">
            <v>(주)동명 ENG.</v>
          </cell>
          <cell r="L665">
            <v>60</v>
          </cell>
          <cell r="Q665">
            <v>60</v>
          </cell>
        </row>
      </sheetData>
      <sheetData sheetId="1" refreshError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예산"/>
      <sheetName val="cover설계서"/>
      <sheetName val="예산서갑지"/>
      <sheetName val="원가계산"/>
      <sheetName val="원가근거 "/>
      <sheetName val="관급자재집계"/>
      <sheetName val="내역서집계"/>
      <sheetName val="내역서(1. 옥외전력 및 수변전설비)"/>
      <sheetName val="내역서(2. 접지 및 피뢰침 설비)"/>
      <sheetName val="내역서(3. CABLE TRAY)"/>
      <sheetName val="내역서(4. 가압장 동력)"/>
      <sheetName val="내역서(5. 약품투입동,응집침전지 동력)"/>
      <sheetName val="내역서(6. 여과지 동력)"/>
      <sheetName val="내역서(7. 농축조,농축분배조 동력)"/>
      <sheetName val="내역서(8. 조정농축조,조정농축분배조 동력)"/>
      <sheetName val="내역서(9. 탈리액농축조,탈리액농축분배조 동력)"/>
      <sheetName val="내역서(10. 탈수기동,회수펌프동 동력)"/>
      <sheetName val="내역서(11. 식당 및 창고 전력간선,전열)"/>
      <sheetName val="내역서(12. 식당 및 창고 전등)"/>
      <sheetName val="내역서(13. 가압장 전력간선,전열)"/>
      <sheetName val="내역서(14. 가압장 전등)"/>
      <sheetName val="내역서(15. 여과지 전력간선,전열)"/>
      <sheetName val="내역서(16. 여과지 전등)"/>
      <sheetName val="내역서(17. 각 농축분배조 전등.전열)"/>
      <sheetName val="내역서(18. 옥외 약전 및 방송)"/>
      <sheetName val="내역서(19. 각동 약전 및 방송)"/>
      <sheetName val="부대설비"/>
      <sheetName val="대가갑지"/>
      <sheetName val="일위대가"/>
      <sheetName val="분전반설치비 일위대가"/>
      <sheetName val="그림갑지"/>
      <sheetName val="가로등기초"/>
      <sheetName val="잡철물제작"/>
      <sheetName val="관로굴착"/>
      <sheetName val="단가갑지"/>
      <sheetName val="단가비교표"/>
      <sheetName val="산출서갑지"/>
      <sheetName val="공량갑지"/>
      <sheetName val="공량(1. 옥외전력 및 수변전, 외등설비)"/>
      <sheetName val="공량(2. 접지 및 피뢰침 설비)"/>
      <sheetName val="공량(3. CABLE TRAY)"/>
      <sheetName val="공량(4. 가압장 동력)"/>
      <sheetName val="공량(5. 약품투입동,응집침전지 동력)"/>
      <sheetName val="공량(6. 여과지 동력)"/>
      <sheetName val="공량(7. 농축조,농축분배조 동력)"/>
      <sheetName val="공량(8. 조정농축조,조정농축분배조 동력)"/>
      <sheetName val="공량(9. 탈리액농축조,탈리액농축분배조 동력)"/>
      <sheetName val="공량(10. 탈수기동,회수펌프동 동력)"/>
      <sheetName val="공량(11. 식당 및 창고 전력간선,전열)"/>
      <sheetName val="공량(12. 식당 및 창고 전등)"/>
      <sheetName val="공량(13. 가압장 전력간선,전열)"/>
      <sheetName val="공량(14. 가압장 전등)"/>
      <sheetName val="공량(15. 여과지 전력간선,전열)"/>
      <sheetName val="공량(16. 여과지 전등)"/>
      <sheetName val="공량(17. 각 농축분배조 전등.전열)"/>
      <sheetName val="공량(18. 옥외 약전 및 방송)"/>
      <sheetName val="공량(19. 각동 약전 및 방송"/>
      <sheetName val="산출조서갑지"/>
      <sheetName val="산출조서(1.옥외전력 및 수변전, 외등설비)"/>
      <sheetName val="산출조서(2. 접지 및 피뢰침 설비)"/>
      <sheetName val="산출조서(3. CABLE TRAY)"/>
      <sheetName val="산출조서(4. 가압장 동력)"/>
      <sheetName val="산출조서(5. 약품투입동,응집침전지 동력)"/>
      <sheetName val="산출조서(6. 여과지 동력)"/>
      <sheetName val="산출조서(7. 농축조,농축분배조 동력)"/>
      <sheetName val="산출조서(8. 조정농축조,조정농축분배조 동력)"/>
      <sheetName val="산출조서(9. 탈리액농축조,탈리액농축분배조 동력)"/>
      <sheetName val="산출조서(10. 탈수기동,회수펌프동 동력)"/>
      <sheetName val="산출조서(11. 식당 및 창고 전력간선,전열)"/>
      <sheetName val="산출조서(12. 식당 및 창고 전등)"/>
      <sheetName val="산출조서(13. 가압장 전력간선,전열)"/>
      <sheetName val="산출조서(L1. 관리동 전등)"/>
      <sheetName val="산출조서(L2. 침사지 전등,전열)"/>
      <sheetName val="산출조서(15. 여과지 전력간선,전열)"/>
      <sheetName val="산출조서(16. 여과지 전등)"/>
      <sheetName val="산출조서(17. 각 농축분배조 전등.전열)"/>
      <sheetName val="산출조서(18. 옥외 약전 및 방송)"/>
      <sheetName val="산출조서(19. 각동 약전 및 방송)"/>
      <sheetName val="견적갑지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5"/>
      <sheetName val="한전 수탁비 계산 내역"/>
      <sheetName val="CUBICLE설치비 일위대가 "/>
      <sheetName val="9811"/>
      <sheetName val="NFB"/>
      <sheetName val="기초일위"/>
      <sheetName val="시설일위"/>
      <sheetName val="조명일위"/>
      <sheetName val="950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>
        <row r="3">
          <cell r="A3">
            <v>3</v>
          </cell>
          <cell r="C3" t="str">
            <v>'98년 하반기 노임단가</v>
          </cell>
          <cell r="D3" t="str">
            <v>기계설치공</v>
          </cell>
          <cell r="E3" t="str">
            <v>인</v>
          </cell>
          <cell r="G3">
            <v>51838</v>
          </cell>
          <cell r="R3">
            <v>51838</v>
          </cell>
        </row>
        <row r="4">
          <cell r="A4">
            <v>4</v>
          </cell>
          <cell r="D4" t="str">
            <v>내선전공</v>
          </cell>
          <cell r="E4" t="str">
            <v>인</v>
          </cell>
          <cell r="G4">
            <v>51021</v>
          </cell>
          <cell r="R4">
            <v>51021</v>
          </cell>
        </row>
        <row r="5">
          <cell r="A5">
            <v>5</v>
          </cell>
          <cell r="D5" t="str">
            <v>저압케이블공</v>
          </cell>
          <cell r="E5" t="str">
            <v>인</v>
          </cell>
          <cell r="G5">
            <v>55486</v>
          </cell>
          <cell r="R5">
            <v>55486</v>
          </cell>
        </row>
        <row r="6">
          <cell r="A6">
            <v>6</v>
          </cell>
          <cell r="D6" t="str">
            <v>배전전공</v>
          </cell>
          <cell r="E6" t="str">
            <v>인</v>
          </cell>
          <cell r="G6">
            <v>164094</v>
          </cell>
          <cell r="R6">
            <v>164094</v>
          </cell>
        </row>
        <row r="7">
          <cell r="A7">
            <v>7</v>
          </cell>
          <cell r="D7" t="str">
            <v>프랜트전공</v>
          </cell>
          <cell r="E7" t="str">
            <v>인</v>
          </cell>
          <cell r="G7">
            <v>54503</v>
          </cell>
          <cell r="R7">
            <v>54503</v>
          </cell>
        </row>
        <row r="8">
          <cell r="A8">
            <v>8</v>
          </cell>
          <cell r="D8" t="str">
            <v>보통인부</v>
          </cell>
          <cell r="E8" t="str">
            <v>인</v>
          </cell>
          <cell r="G8">
            <v>34098</v>
          </cell>
          <cell r="R8">
            <v>34098</v>
          </cell>
        </row>
        <row r="9">
          <cell r="A9">
            <v>9</v>
          </cell>
          <cell r="D9" t="str">
            <v>고압케이블공</v>
          </cell>
          <cell r="E9" t="str">
            <v>인</v>
          </cell>
          <cell r="G9">
            <v>74151</v>
          </cell>
          <cell r="R9">
            <v>74151</v>
          </cell>
        </row>
        <row r="10">
          <cell r="A10">
            <v>10</v>
          </cell>
          <cell r="D10" t="str">
            <v>특고압케이블공</v>
          </cell>
          <cell r="E10" t="str">
            <v>인</v>
          </cell>
          <cell r="G10">
            <v>102881</v>
          </cell>
          <cell r="R10">
            <v>102881</v>
          </cell>
        </row>
        <row r="11">
          <cell r="A11">
            <v>11</v>
          </cell>
          <cell r="D11" t="str">
            <v>통신내선공</v>
          </cell>
          <cell r="E11" t="str">
            <v>인</v>
          </cell>
          <cell r="G11">
            <v>63738</v>
          </cell>
          <cell r="R11">
            <v>63738</v>
          </cell>
        </row>
        <row r="12">
          <cell r="A12">
            <v>12</v>
          </cell>
          <cell r="D12" t="str">
            <v>통신설비공</v>
          </cell>
          <cell r="E12" t="str">
            <v>인</v>
          </cell>
          <cell r="G12">
            <v>66296</v>
          </cell>
          <cell r="R12">
            <v>66296</v>
          </cell>
        </row>
        <row r="13">
          <cell r="A13">
            <v>13</v>
          </cell>
          <cell r="D13" t="str">
            <v>통신케이블공</v>
          </cell>
          <cell r="E13" t="str">
            <v>인</v>
          </cell>
          <cell r="G13">
            <v>80042</v>
          </cell>
          <cell r="R13">
            <v>80042</v>
          </cell>
        </row>
        <row r="14">
          <cell r="A14">
            <v>14</v>
          </cell>
          <cell r="D14" t="str">
            <v>무선안테나공</v>
          </cell>
          <cell r="E14" t="str">
            <v>인</v>
          </cell>
          <cell r="G14">
            <v>97216</v>
          </cell>
          <cell r="R14">
            <v>97216</v>
          </cell>
        </row>
        <row r="15">
          <cell r="A15">
            <v>15</v>
          </cell>
          <cell r="D15" t="str">
            <v>배관공</v>
          </cell>
          <cell r="E15" t="str">
            <v>인</v>
          </cell>
          <cell r="G15">
            <v>52004</v>
          </cell>
          <cell r="R15">
            <v>52004</v>
          </cell>
        </row>
        <row r="16">
          <cell r="A16">
            <v>16</v>
          </cell>
          <cell r="D16" t="str">
            <v>특별인부</v>
          </cell>
          <cell r="E16" t="str">
            <v>인</v>
          </cell>
          <cell r="G16">
            <v>49659</v>
          </cell>
          <cell r="R16">
            <v>49659</v>
          </cell>
        </row>
        <row r="17">
          <cell r="A17">
            <v>17</v>
          </cell>
          <cell r="D17" t="str">
            <v>계장공</v>
          </cell>
          <cell r="E17" t="str">
            <v>인</v>
          </cell>
          <cell r="G17">
            <v>57587</v>
          </cell>
          <cell r="R17">
            <v>57587</v>
          </cell>
        </row>
        <row r="18">
          <cell r="A18">
            <v>18</v>
          </cell>
          <cell r="D18" t="str">
            <v>신호공</v>
          </cell>
          <cell r="E18" t="str">
            <v>인</v>
          </cell>
          <cell r="G18">
            <v>73483</v>
          </cell>
          <cell r="R18">
            <v>73483</v>
          </cell>
        </row>
        <row r="19">
          <cell r="A19">
            <v>19</v>
          </cell>
          <cell r="D19" t="str">
            <v>미장공</v>
          </cell>
          <cell r="E19" t="str">
            <v>인</v>
          </cell>
          <cell r="G19">
            <v>61569</v>
          </cell>
          <cell r="R19">
            <v>61569</v>
          </cell>
        </row>
        <row r="20">
          <cell r="A20">
            <v>20</v>
          </cell>
          <cell r="D20" t="str">
            <v>용접공(일반)</v>
          </cell>
          <cell r="E20" t="str">
            <v>인</v>
          </cell>
          <cell r="G20">
            <v>61021</v>
          </cell>
          <cell r="R20">
            <v>61021</v>
          </cell>
        </row>
        <row r="21">
          <cell r="A21">
            <v>21</v>
          </cell>
          <cell r="D21" t="str">
            <v>도장공</v>
          </cell>
          <cell r="E21" t="str">
            <v>인</v>
          </cell>
          <cell r="G21">
            <v>55640</v>
          </cell>
          <cell r="R21">
            <v>55640</v>
          </cell>
        </row>
        <row r="22">
          <cell r="A22">
            <v>22</v>
          </cell>
          <cell r="D22" t="str">
            <v>콘크리트공</v>
          </cell>
          <cell r="E22" t="str">
            <v>인</v>
          </cell>
          <cell r="G22">
            <v>63650</v>
          </cell>
          <cell r="R22">
            <v>63650</v>
          </cell>
        </row>
        <row r="23">
          <cell r="A23">
            <v>23</v>
          </cell>
          <cell r="D23" t="str">
            <v>형틀목공</v>
          </cell>
          <cell r="E23" t="str">
            <v>인</v>
          </cell>
          <cell r="G23">
            <v>65381</v>
          </cell>
          <cell r="R23">
            <v>65381</v>
          </cell>
        </row>
        <row r="24">
          <cell r="A24">
            <v>24</v>
          </cell>
          <cell r="D24" t="str">
            <v>철근공</v>
          </cell>
          <cell r="E24" t="str">
            <v>인</v>
          </cell>
          <cell r="G24">
            <v>66944</v>
          </cell>
          <cell r="R24">
            <v>66944</v>
          </cell>
        </row>
        <row r="25">
          <cell r="A25">
            <v>25</v>
          </cell>
          <cell r="D25" t="str">
            <v>철판공</v>
          </cell>
          <cell r="E25" t="str">
            <v>인</v>
          </cell>
          <cell r="G25">
            <v>68465</v>
          </cell>
          <cell r="R25">
            <v>68465</v>
          </cell>
        </row>
        <row r="26">
          <cell r="A26">
            <v>26</v>
          </cell>
          <cell r="D26" t="str">
            <v>방수공</v>
          </cell>
          <cell r="E26" t="str">
            <v>인</v>
          </cell>
          <cell r="G26">
            <v>51640</v>
          </cell>
          <cell r="R26">
            <v>51640</v>
          </cell>
        </row>
        <row r="27">
          <cell r="A27">
            <v>27</v>
          </cell>
          <cell r="D27" t="str">
            <v>비계공</v>
          </cell>
          <cell r="E27" t="str">
            <v>인</v>
          </cell>
          <cell r="G27">
            <v>69324</v>
          </cell>
          <cell r="R27">
            <v>69324</v>
          </cell>
        </row>
        <row r="28">
          <cell r="A28">
            <v>28</v>
          </cell>
          <cell r="C28" t="str">
            <v>공구손료</v>
          </cell>
          <cell r="D28" t="str">
            <v>인건비의 3%</v>
          </cell>
          <cell r="E28" t="str">
            <v>식</v>
          </cell>
          <cell r="S28">
            <v>0</v>
          </cell>
        </row>
        <row r="29">
          <cell r="A29">
            <v>29</v>
          </cell>
          <cell r="C29" t="str">
            <v>전선관</v>
          </cell>
          <cell r="D29" t="str">
            <v>ST  16C</v>
          </cell>
          <cell r="E29" t="str">
            <v>m</v>
          </cell>
          <cell r="H29">
            <v>820</v>
          </cell>
          <cell r="I29">
            <v>932</v>
          </cell>
          <cell r="J29">
            <v>866</v>
          </cell>
          <cell r="K29">
            <v>913</v>
          </cell>
          <cell r="S29">
            <v>913</v>
          </cell>
          <cell r="U29">
            <v>0.1</v>
          </cell>
          <cell r="V29" t="str">
            <v>내선</v>
          </cell>
          <cell r="W29">
            <v>0.08</v>
          </cell>
        </row>
        <row r="30">
          <cell r="A30">
            <v>30</v>
          </cell>
          <cell r="B30" t="str">
            <v>노출</v>
          </cell>
          <cell r="C30" t="str">
            <v>전선관(노출)</v>
          </cell>
          <cell r="D30" t="str">
            <v>ST  16C</v>
          </cell>
          <cell r="E30" t="str">
            <v>m</v>
          </cell>
          <cell r="H30">
            <v>820</v>
          </cell>
          <cell r="I30">
            <v>932</v>
          </cell>
          <cell r="J30">
            <v>866</v>
          </cell>
          <cell r="K30">
            <v>913</v>
          </cell>
          <cell r="S30">
            <v>913</v>
          </cell>
          <cell r="U30">
            <v>0.1</v>
          </cell>
          <cell r="V30" t="str">
            <v>내선</v>
          </cell>
          <cell r="W30">
            <v>9.6000000000000002E-2</v>
          </cell>
        </row>
        <row r="31">
          <cell r="A31">
            <v>31</v>
          </cell>
          <cell r="C31" t="str">
            <v>전선관</v>
          </cell>
          <cell r="D31" t="str">
            <v>ST  22C</v>
          </cell>
          <cell r="E31" t="str">
            <v>m</v>
          </cell>
          <cell r="H31">
            <v>820</v>
          </cell>
          <cell r="I31">
            <v>1192</v>
          </cell>
          <cell r="J31">
            <v>866</v>
          </cell>
          <cell r="K31">
            <v>1169</v>
          </cell>
          <cell r="S31">
            <v>1169</v>
          </cell>
          <cell r="U31">
            <v>0.1</v>
          </cell>
          <cell r="V31" t="str">
            <v>내선</v>
          </cell>
          <cell r="W31">
            <v>0.11</v>
          </cell>
        </row>
        <row r="32">
          <cell r="A32">
            <v>32</v>
          </cell>
          <cell r="B32" t="str">
            <v>노출</v>
          </cell>
          <cell r="C32" t="str">
            <v>전선관(노출)</v>
          </cell>
          <cell r="D32" t="str">
            <v>ST  22C</v>
          </cell>
          <cell r="E32" t="str">
            <v>m</v>
          </cell>
          <cell r="H32">
            <v>820</v>
          </cell>
          <cell r="I32">
            <v>1192</v>
          </cell>
          <cell r="J32">
            <v>866</v>
          </cell>
          <cell r="K32">
            <v>1169</v>
          </cell>
          <cell r="S32">
            <v>1169</v>
          </cell>
          <cell r="U32">
            <v>0.1</v>
          </cell>
          <cell r="V32" t="str">
            <v>내선</v>
          </cell>
          <cell r="W32">
            <v>0.13200000000000001</v>
          </cell>
        </row>
        <row r="33">
          <cell r="A33">
            <v>33</v>
          </cell>
          <cell r="C33" t="str">
            <v>전선관</v>
          </cell>
          <cell r="D33" t="str">
            <v>ST  28C</v>
          </cell>
          <cell r="E33" t="str">
            <v>m</v>
          </cell>
          <cell r="H33">
            <v>820</v>
          </cell>
          <cell r="I33">
            <v>1566</v>
          </cell>
          <cell r="J33">
            <v>866</v>
          </cell>
          <cell r="K33">
            <v>1526</v>
          </cell>
          <cell r="S33">
            <v>1526</v>
          </cell>
          <cell r="U33">
            <v>0.1</v>
          </cell>
          <cell r="V33" t="str">
            <v>내선</v>
          </cell>
          <cell r="W33">
            <v>0.14000000000000001</v>
          </cell>
        </row>
        <row r="34">
          <cell r="A34">
            <v>34</v>
          </cell>
          <cell r="B34" t="str">
            <v>노출</v>
          </cell>
          <cell r="C34" t="str">
            <v>전선관(노출)</v>
          </cell>
          <cell r="D34" t="str">
            <v>ST  28C</v>
          </cell>
          <cell r="E34" t="str">
            <v>m</v>
          </cell>
          <cell r="H34">
            <v>820</v>
          </cell>
          <cell r="I34">
            <v>1566</v>
          </cell>
          <cell r="J34">
            <v>866</v>
          </cell>
          <cell r="K34">
            <v>1526</v>
          </cell>
          <cell r="S34">
            <v>1526</v>
          </cell>
          <cell r="U34">
            <v>0.1</v>
          </cell>
          <cell r="V34" t="str">
            <v>내선</v>
          </cell>
          <cell r="W34">
            <v>0.16800000000000001</v>
          </cell>
        </row>
        <row r="35">
          <cell r="A35">
            <v>35</v>
          </cell>
          <cell r="C35" t="str">
            <v>전선관</v>
          </cell>
          <cell r="D35" t="str">
            <v>ST  36C</v>
          </cell>
          <cell r="E35" t="str">
            <v>m</v>
          </cell>
          <cell r="H35">
            <v>820</v>
          </cell>
          <cell r="I35">
            <v>1921</v>
          </cell>
          <cell r="J35">
            <v>866</v>
          </cell>
          <cell r="K35">
            <v>1873</v>
          </cell>
          <cell r="S35">
            <v>1873</v>
          </cell>
          <cell r="U35">
            <v>0.1</v>
          </cell>
          <cell r="V35" t="str">
            <v>내선</v>
          </cell>
          <cell r="W35">
            <v>0.2</v>
          </cell>
        </row>
        <row r="36">
          <cell r="A36">
            <v>36</v>
          </cell>
          <cell r="B36" t="str">
            <v>노출</v>
          </cell>
          <cell r="C36" t="str">
            <v>전선관(노출)</v>
          </cell>
          <cell r="D36" t="str">
            <v>ST  36C</v>
          </cell>
          <cell r="E36" t="str">
            <v>m</v>
          </cell>
          <cell r="H36">
            <v>820</v>
          </cell>
          <cell r="I36">
            <v>1921</v>
          </cell>
          <cell r="J36">
            <v>866</v>
          </cell>
          <cell r="K36">
            <v>1873</v>
          </cell>
          <cell r="S36">
            <v>1873</v>
          </cell>
          <cell r="U36">
            <v>0.1</v>
          </cell>
          <cell r="V36" t="str">
            <v>내선</v>
          </cell>
          <cell r="W36">
            <v>0.24</v>
          </cell>
        </row>
        <row r="37">
          <cell r="A37">
            <v>37</v>
          </cell>
          <cell r="C37" t="str">
            <v>전선관</v>
          </cell>
          <cell r="D37" t="str">
            <v>ST  42C</v>
          </cell>
          <cell r="E37" t="str">
            <v>m</v>
          </cell>
          <cell r="H37">
            <v>820</v>
          </cell>
          <cell r="I37">
            <v>2224</v>
          </cell>
          <cell r="J37">
            <v>866</v>
          </cell>
          <cell r="K37">
            <v>2171</v>
          </cell>
          <cell r="S37">
            <v>2171</v>
          </cell>
          <cell r="U37">
            <v>0.1</v>
          </cell>
          <cell r="V37" t="str">
            <v>내선</v>
          </cell>
          <cell r="W37">
            <v>0.25</v>
          </cell>
        </row>
        <row r="38">
          <cell r="A38">
            <v>38</v>
          </cell>
          <cell r="B38" t="str">
            <v>노출</v>
          </cell>
          <cell r="C38" t="str">
            <v>전선관(노출)</v>
          </cell>
          <cell r="D38" t="str">
            <v>ST  42C</v>
          </cell>
          <cell r="E38" t="str">
            <v>m</v>
          </cell>
          <cell r="H38">
            <v>820</v>
          </cell>
          <cell r="I38">
            <v>2224</v>
          </cell>
          <cell r="J38">
            <v>866</v>
          </cell>
          <cell r="K38">
            <v>2171</v>
          </cell>
          <cell r="S38">
            <v>2171</v>
          </cell>
          <cell r="U38">
            <v>0.1</v>
          </cell>
          <cell r="V38" t="str">
            <v>내선</v>
          </cell>
          <cell r="W38">
            <v>0.3</v>
          </cell>
        </row>
        <row r="39">
          <cell r="A39">
            <v>39</v>
          </cell>
          <cell r="C39" t="str">
            <v>전선관</v>
          </cell>
          <cell r="D39" t="str">
            <v>ST  54C</v>
          </cell>
          <cell r="E39" t="str">
            <v>m</v>
          </cell>
          <cell r="H39">
            <v>820</v>
          </cell>
          <cell r="I39">
            <v>3104</v>
          </cell>
          <cell r="J39">
            <v>866</v>
          </cell>
          <cell r="K39">
            <v>3027</v>
          </cell>
          <cell r="S39">
            <v>3027</v>
          </cell>
          <cell r="U39">
            <v>0.1</v>
          </cell>
          <cell r="V39" t="str">
            <v>내선</v>
          </cell>
          <cell r="W39">
            <v>0.34</v>
          </cell>
        </row>
        <row r="40">
          <cell r="A40">
            <v>40</v>
          </cell>
          <cell r="B40" t="str">
            <v>노출</v>
          </cell>
          <cell r="C40" t="str">
            <v>전선관(노출)</v>
          </cell>
          <cell r="D40" t="str">
            <v>ST  54C</v>
          </cell>
          <cell r="E40" t="str">
            <v>m</v>
          </cell>
          <cell r="H40">
            <v>820</v>
          </cell>
          <cell r="I40">
            <v>3104</v>
          </cell>
          <cell r="J40">
            <v>866</v>
          </cell>
          <cell r="K40">
            <v>3027</v>
          </cell>
          <cell r="S40">
            <v>3027</v>
          </cell>
          <cell r="U40">
            <v>0.1</v>
          </cell>
          <cell r="V40" t="str">
            <v>내선</v>
          </cell>
          <cell r="W40">
            <v>0.40800000000000003</v>
          </cell>
        </row>
        <row r="41">
          <cell r="A41">
            <v>41</v>
          </cell>
          <cell r="C41" t="str">
            <v>전선관</v>
          </cell>
          <cell r="D41" t="str">
            <v>ST  70C</v>
          </cell>
          <cell r="E41" t="str">
            <v>m</v>
          </cell>
          <cell r="H41">
            <v>820</v>
          </cell>
          <cell r="I41">
            <v>3950</v>
          </cell>
          <cell r="J41">
            <v>866</v>
          </cell>
          <cell r="K41">
            <v>3851</v>
          </cell>
          <cell r="S41">
            <v>3851</v>
          </cell>
          <cell r="U41">
            <v>0.1</v>
          </cell>
          <cell r="V41" t="str">
            <v>내선</v>
          </cell>
          <cell r="W41">
            <v>0.44</v>
          </cell>
        </row>
        <row r="42">
          <cell r="A42">
            <v>42</v>
          </cell>
          <cell r="B42" t="str">
            <v>노출</v>
          </cell>
          <cell r="C42" t="str">
            <v>전선관(노출)</v>
          </cell>
          <cell r="D42" t="str">
            <v>ST  70C</v>
          </cell>
          <cell r="E42" t="str">
            <v>m</v>
          </cell>
          <cell r="H42">
            <v>820</v>
          </cell>
          <cell r="I42">
            <v>3950</v>
          </cell>
          <cell r="J42">
            <v>866</v>
          </cell>
          <cell r="K42">
            <v>3851</v>
          </cell>
          <cell r="S42">
            <v>3851</v>
          </cell>
          <cell r="U42">
            <v>0.1</v>
          </cell>
          <cell r="V42" t="str">
            <v>내선</v>
          </cell>
          <cell r="W42">
            <v>0.52800000000000002</v>
          </cell>
        </row>
        <row r="43">
          <cell r="A43">
            <v>43</v>
          </cell>
          <cell r="C43" t="str">
            <v>전선관</v>
          </cell>
          <cell r="D43" t="str">
            <v>ST  82C</v>
          </cell>
          <cell r="E43" t="str">
            <v>m</v>
          </cell>
          <cell r="H43">
            <v>820</v>
          </cell>
          <cell r="I43">
            <v>4424</v>
          </cell>
          <cell r="J43">
            <v>866</v>
          </cell>
          <cell r="K43">
            <v>4324</v>
          </cell>
          <cell r="S43">
            <v>4324</v>
          </cell>
          <cell r="U43">
            <v>0.1</v>
          </cell>
          <cell r="V43" t="str">
            <v>내선</v>
          </cell>
          <cell r="W43">
            <v>0.54</v>
          </cell>
        </row>
        <row r="44">
          <cell r="A44">
            <v>44</v>
          </cell>
          <cell r="B44" t="str">
            <v>노출</v>
          </cell>
          <cell r="C44" t="str">
            <v>전선관(노출)</v>
          </cell>
          <cell r="D44" t="str">
            <v>ST  82C</v>
          </cell>
          <cell r="E44" t="str">
            <v>m</v>
          </cell>
          <cell r="H44">
            <v>820</v>
          </cell>
          <cell r="I44">
            <v>4424</v>
          </cell>
          <cell r="J44">
            <v>866</v>
          </cell>
          <cell r="K44">
            <v>4324</v>
          </cell>
          <cell r="S44">
            <v>4324</v>
          </cell>
          <cell r="U44">
            <v>0.1</v>
          </cell>
          <cell r="V44" t="str">
            <v>내선</v>
          </cell>
          <cell r="W44">
            <v>0.64800000000000002</v>
          </cell>
        </row>
        <row r="45">
          <cell r="A45">
            <v>45</v>
          </cell>
          <cell r="C45" t="str">
            <v>전선관</v>
          </cell>
          <cell r="D45" t="str">
            <v>ST  104C</v>
          </cell>
          <cell r="E45" t="str">
            <v>m</v>
          </cell>
          <cell r="H45">
            <v>820</v>
          </cell>
          <cell r="I45">
            <v>7081</v>
          </cell>
          <cell r="J45">
            <v>866</v>
          </cell>
          <cell r="K45">
            <v>6889</v>
          </cell>
          <cell r="S45">
            <v>6889</v>
          </cell>
          <cell r="U45">
            <v>0.1</v>
          </cell>
          <cell r="V45" t="str">
            <v>내선</v>
          </cell>
          <cell r="W45">
            <v>0.71</v>
          </cell>
        </row>
        <row r="46">
          <cell r="A46">
            <v>46</v>
          </cell>
          <cell r="B46" t="str">
            <v>노출</v>
          </cell>
          <cell r="C46" t="str">
            <v>전선관(노출)</v>
          </cell>
          <cell r="D46" t="str">
            <v>ST  104C</v>
          </cell>
          <cell r="E46" t="str">
            <v>m</v>
          </cell>
          <cell r="H46">
            <v>820</v>
          </cell>
          <cell r="I46">
            <v>7081</v>
          </cell>
          <cell r="J46">
            <v>866</v>
          </cell>
          <cell r="K46">
            <v>6889</v>
          </cell>
          <cell r="S46">
            <v>6889</v>
          </cell>
          <cell r="U46">
            <v>0.1</v>
          </cell>
          <cell r="V46" t="str">
            <v>내선</v>
          </cell>
          <cell r="W46">
            <v>0.85199999999999998</v>
          </cell>
        </row>
        <row r="47">
          <cell r="A47">
            <v>47</v>
          </cell>
          <cell r="S47" t="str">
            <v/>
          </cell>
        </row>
        <row r="48">
          <cell r="A48">
            <v>48</v>
          </cell>
          <cell r="S48" t="str">
            <v/>
          </cell>
        </row>
        <row r="49">
          <cell r="A49">
            <v>49</v>
          </cell>
          <cell r="C49" t="str">
            <v>전선관</v>
          </cell>
          <cell r="D49" t="str">
            <v>HI-PVC  16C</v>
          </cell>
          <cell r="E49" t="str">
            <v>m</v>
          </cell>
          <cell r="H49">
            <v>824</v>
          </cell>
          <cell r="I49">
            <v>372</v>
          </cell>
          <cell r="J49">
            <v>866</v>
          </cell>
          <cell r="K49">
            <v>291</v>
          </cell>
          <cell r="S49">
            <v>291</v>
          </cell>
          <cell r="U49">
            <v>0.1</v>
          </cell>
          <cell r="V49" t="str">
            <v>내선</v>
          </cell>
          <cell r="W49">
            <v>0.05</v>
          </cell>
        </row>
        <row r="50">
          <cell r="A50">
            <v>50</v>
          </cell>
          <cell r="B50" t="str">
            <v>지중매설</v>
          </cell>
          <cell r="C50" t="str">
            <v>전선관</v>
          </cell>
          <cell r="D50" t="str">
            <v>HI-PVC  16C</v>
          </cell>
          <cell r="E50" t="str">
            <v>m</v>
          </cell>
          <cell r="H50">
            <v>824</v>
          </cell>
          <cell r="I50">
            <v>372</v>
          </cell>
          <cell r="J50">
            <v>866</v>
          </cell>
          <cell r="K50">
            <v>291</v>
          </cell>
          <cell r="S50">
            <v>291</v>
          </cell>
          <cell r="U50">
            <v>0.1</v>
          </cell>
          <cell r="V50" t="str">
            <v>내선</v>
          </cell>
          <cell r="W50">
            <v>3.4999999999999996E-2</v>
          </cell>
        </row>
        <row r="51">
          <cell r="A51">
            <v>51</v>
          </cell>
          <cell r="C51" t="str">
            <v>전선관</v>
          </cell>
          <cell r="D51" t="str">
            <v>HI-PVC  22C</v>
          </cell>
          <cell r="E51" t="str">
            <v>m</v>
          </cell>
          <cell r="H51">
            <v>824</v>
          </cell>
          <cell r="I51">
            <v>448</v>
          </cell>
          <cell r="J51">
            <v>866</v>
          </cell>
          <cell r="K51">
            <v>347</v>
          </cell>
          <cell r="S51">
            <v>347</v>
          </cell>
          <cell r="U51">
            <v>0.1</v>
          </cell>
          <cell r="V51" t="str">
            <v>내선</v>
          </cell>
          <cell r="W51">
            <v>0.06</v>
          </cell>
        </row>
        <row r="52">
          <cell r="A52">
            <v>52</v>
          </cell>
          <cell r="B52" t="str">
            <v>지중매설</v>
          </cell>
          <cell r="C52" t="str">
            <v>전선관</v>
          </cell>
          <cell r="D52" t="str">
            <v>HI-PVC  22C</v>
          </cell>
          <cell r="E52" t="str">
            <v>m</v>
          </cell>
          <cell r="H52">
            <v>824</v>
          </cell>
          <cell r="I52">
            <v>448</v>
          </cell>
          <cell r="J52">
            <v>866</v>
          </cell>
          <cell r="K52">
            <v>347</v>
          </cell>
          <cell r="S52">
            <v>347</v>
          </cell>
          <cell r="U52">
            <v>0.1</v>
          </cell>
          <cell r="V52" t="str">
            <v>내선</v>
          </cell>
          <cell r="W52">
            <v>4.1999999999999996E-2</v>
          </cell>
        </row>
        <row r="53">
          <cell r="A53">
            <v>53</v>
          </cell>
          <cell r="C53" t="str">
            <v>전선관</v>
          </cell>
          <cell r="D53" t="str">
            <v>HI-PVC  28C</v>
          </cell>
          <cell r="E53" t="str">
            <v>m</v>
          </cell>
          <cell r="H53">
            <v>824</v>
          </cell>
          <cell r="I53">
            <v>802</v>
          </cell>
          <cell r="J53">
            <v>866</v>
          </cell>
          <cell r="K53">
            <v>677</v>
          </cell>
          <cell r="S53">
            <v>677</v>
          </cell>
          <cell r="U53">
            <v>0.1</v>
          </cell>
          <cell r="V53" t="str">
            <v>내선</v>
          </cell>
          <cell r="W53">
            <v>0.08</v>
          </cell>
        </row>
        <row r="54">
          <cell r="A54">
            <v>54</v>
          </cell>
          <cell r="B54" t="str">
            <v>지중매설</v>
          </cell>
          <cell r="C54" t="str">
            <v>전선관</v>
          </cell>
          <cell r="D54" t="str">
            <v>HI-PVC  28C</v>
          </cell>
          <cell r="E54" t="str">
            <v>m</v>
          </cell>
          <cell r="H54">
            <v>824</v>
          </cell>
          <cell r="I54">
            <v>802</v>
          </cell>
          <cell r="J54">
            <v>866</v>
          </cell>
          <cell r="K54">
            <v>677</v>
          </cell>
          <cell r="S54">
            <v>677</v>
          </cell>
          <cell r="U54">
            <v>0.1</v>
          </cell>
          <cell r="V54" t="str">
            <v>내선</v>
          </cell>
          <cell r="W54">
            <v>5.5999999999999994E-2</v>
          </cell>
        </row>
        <row r="55">
          <cell r="A55">
            <v>55</v>
          </cell>
          <cell r="C55" t="str">
            <v>전선관</v>
          </cell>
          <cell r="D55" t="str">
            <v>HI-PVC  36C</v>
          </cell>
          <cell r="E55" t="str">
            <v>m</v>
          </cell>
          <cell r="H55">
            <v>824</v>
          </cell>
          <cell r="I55">
            <v>1138</v>
          </cell>
          <cell r="J55">
            <v>866</v>
          </cell>
          <cell r="K55">
            <v>947</v>
          </cell>
          <cell r="S55">
            <v>947</v>
          </cell>
          <cell r="U55">
            <v>0.1</v>
          </cell>
          <cell r="V55" t="str">
            <v>내선</v>
          </cell>
          <cell r="W55">
            <v>0.1</v>
          </cell>
        </row>
        <row r="56">
          <cell r="A56">
            <v>56</v>
          </cell>
          <cell r="B56" t="str">
            <v>지중매설</v>
          </cell>
          <cell r="C56" t="str">
            <v>전선관</v>
          </cell>
          <cell r="D56" t="str">
            <v>HI-PVC  36C</v>
          </cell>
          <cell r="E56" t="str">
            <v>m</v>
          </cell>
          <cell r="H56">
            <v>824</v>
          </cell>
          <cell r="I56">
            <v>1138</v>
          </cell>
          <cell r="J56">
            <v>866</v>
          </cell>
          <cell r="K56">
            <v>947</v>
          </cell>
          <cell r="S56">
            <v>947</v>
          </cell>
          <cell r="U56">
            <v>0.1</v>
          </cell>
          <cell r="V56" t="str">
            <v>내선</v>
          </cell>
          <cell r="W56">
            <v>6.9999999999999993E-2</v>
          </cell>
        </row>
        <row r="57">
          <cell r="A57">
            <v>57</v>
          </cell>
          <cell r="C57" t="str">
            <v>전선관</v>
          </cell>
          <cell r="D57" t="str">
            <v>HI-PVC  42C</v>
          </cell>
          <cell r="E57" t="str">
            <v>m</v>
          </cell>
          <cell r="H57">
            <v>824</v>
          </cell>
          <cell r="I57">
            <v>1484</v>
          </cell>
          <cell r="J57">
            <v>866</v>
          </cell>
          <cell r="K57">
            <v>1241</v>
          </cell>
          <cell r="S57">
            <v>1241</v>
          </cell>
          <cell r="U57">
            <v>0.1</v>
          </cell>
          <cell r="V57" t="str">
            <v>내선</v>
          </cell>
          <cell r="W57">
            <v>0.13</v>
          </cell>
        </row>
        <row r="58">
          <cell r="A58">
            <v>58</v>
          </cell>
          <cell r="B58" t="str">
            <v>지중매설</v>
          </cell>
          <cell r="C58" t="str">
            <v>전선관</v>
          </cell>
          <cell r="D58" t="str">
            <v>HI-PVC  42C</v>
          </cell>
          <cell r="E58" t="str">
            <v>m</v>
          </cell>
          <cell r="H58">
            <v>824</v>
          </cell>
          <cell r="I58">
            <v>1484</v>
          </cell>
          <cell r="J58">
            <v>866</v>
          </cell>
          <cell r="K58">
            <v>1241</v>
          </cell>
          <cell r="S58">
            <v>1241</v>
          </cell>
          <cell r="U58">
            <v>0.1</v>
          </cell>
          <cell r="V58" t="str">
            <v>내선</v>
          </cell>
          <cell r="W58">
            <v>9.0999999999999998E-2</v>
          </cell>
        </row>
        <row r="59">
          <cell r="A59">
            <v>59</v>
          </cell>
          <cell r="C59" t="str">
            <v>전선관</v>
          </cell>
          <cell r="D59" t="str">
            <v>HI-PVC  54C</v>
          </cell>
          <cell r="E59" t="str">
            <v>m</v>
          </cell>
          <cell r="H59">
            <v>824</v>
          </cell>
          <cell r="I59">
            <v>2106</v>
          </cell>
          <cell r="J59">
            <v>866</v>
          </cell>
          <cell r="K59">
            <v>1761</v>
          </cell>
          <cell r="S59">
            <v>1761</v>
          </cell>
          <cell r="U59">
            <v>0.1</v>
          </cell>
          <cell r="V59" t="str">
            <v>내선</v>
          </cell>
          <cell r="W59">
            <v>0.19</v>
          </cell>
        </row>
        <row r="60">
          <cell r="A60">
            <v>60</v>
          </cell>
          <cell r="B60" t="str">
            <v>지중매설</v>
          </cell>
          <cell r="C60" t="str">
            <v>전선관</v>
          </cell>
          <cell r="D60" t="str">
            <v>HI-PVC  54C</v>
          </cell>
          <cell r="E60" t="str">
            <v>m</v>
          </cell>
          <cell r="H60">
            <v>824</v>
          </cell>
          <cell r="I60">
            <v>2106</v>
          </cell>
          <cell r="J60">
            <v>866</v>
          </cell>
          <cell r="K60">
            <v>1761</v>
          </cell>
          <cell r="S60">
            <v>1761</v>
          </cell>
          <cell r="U60">
            <v>0.1</v>
          </cell>
          <cell r="V60" t="str">
            <v>내선</v>
          </cell>
          <cell r="W60">
            <v>0.13299999999999998</v>
          </cell>
        </row>
        <row r="61">
          <cell r="A61">
            <v>61</v>
          </cell>
          <cell r="C61" t="str">
            <v>전선관</v>
          </cell>
          <cell r="D61" t="str">
            <v>HI-PVC  70C</v>
          </cell>
          <cell r="E61" t="str">
            <v>m</v>
          </cell>
          <cell r="H61">
            <v>824</v>
          </cell>
          <cell r="I61">
            <v>2713</v>
          </cell>
          <cell r="J61">
            <v>866</v>
          </cell>
          <cell r="K61">
            <v>2267</v>
          </cell>
          <cell r="S61">
            <v>2267</v>
          </cell>
          <cell r="U61">
            <v>0.1</v>
          </cell>
          <cell r="V61" t="str">
            <v>내선</v>
          </cell>
          <cell r="W61">
            <v>0.28000000000000003</v>
          </cell>
        </row>
        <row r="62">
          <cell r="A62">
            <v>62</v>
          </cell>
          <cell r="B62" t="str">
            <v>지중매설</v>
          </cell>
          <cell r="C62" t="str">
            <v>전선관</v>
          </cell>
          <cell r="D62" t="str">
            <v>HI-PVC  70C</v>
          </cell>
          <cell r="E62" t="str">
            <v>m</v>
          </cell>
          <cell r="H62">
            <v>824</v>
          </cell>
          <cell r="I62">
            <v>2713</v>
          </cell>
          <cell r="J62">
            <v>866</v>
          </cell>
          <cell r="K62">
            <v>2267</v>
          </cell>
          <cell r="S62">
            <v>2267</v>
          </cell>
          <cell r="U62">
            <v>0.1</v>
          </cell>
          <cell r="V62" t="str">
            <v>내선</v>
          </cell>
          <cell r="W62">
            <v>0.19600000000000001</v>
          </cell>
        </row>
        <row r="63">
          <cell r="A63">
            <v>63</v>
          </cell>
          <cell r="C63" t="str">
            <v>전선관</v>
          </cell>
          <cell r="D63" t="str">
            <v>HI-PVC  82C</v>
          </cell>
          <cell r="E63" t="str">
            <v>m</v>
          </cell>
          <cell r="H63">
            <v>824</v>
          </cell>
          <cell r="I63">
            <v>4070</v>
          </cell>
          <cell r="J63">
            <v>866</v>
          </cell>
          <cell r="K63">
            <v>3455</v>
          </cell>
          <cell r="S63">
            <v>3455</v>
          </cell>
          <cell r="U63">
            <v>0.1</v>
          </cell>
          <cell r="V63" t="str">
            <v>내선</v>
          </cell>
          <cell r="W63">
            <v>0.37</v>
          </cell>
        </row>
        <row r="64">
          <cell r="A64">
            <v>64</v>
          </cell>
          <cell r="B64" t="str">
            <v>지중매설</v>
          </cell>
          <cell r="C64" t="str">
            <v>전선관</v>
          </cell>
          <cell r="D64" t="str">
            <v>HI-PVC  82C</v>
          </cell>
          <cell r="E64" t="str">
            <v>m</v>
          </cell>
          <cell r="H64">
            <v>824</v>
          </cell>
          <cell r="I64">
            <v>4070</v>
          </cell>
          <cell r="J64">
            <v>866</v>
          </cell>
          <cell r="K64">
            <v>3455</v>
          </cell>
          <cell r="S64">
            <v>3455</v>
          </cell>
          <cell r="U64">
            <v>0.1</v>
          </cell>
          <cell r="V64" t="str">
            <v>내선</v>
          </cell>
          <cell r="W64">
            <v>0.25900000000000001</v>
          </cell>
        </row>
        <row r="65">
          <cell r="A65">
            <v>65</v>
          </cell>
          <cell r="C65" t="str">
            <v>전선관</v>
          </cell>
          <cell r="D65" t="str">
            <v>HI-PVC  104C</v>
          </cell>
          <cell r="E65" t="str">
            <v>m</v>
          </cell>
          <cell r="H65">
            <v>824</v>
          </cell>
          <cell r="I65">
            <v>4897</v>
          </cell>
          <cell r="J65">
            <v>866</v>
          </cell>
          <cell r="K65">
            <v>4092</v>
          </cell>
          <cell r="S65">
            <v>4092</v>
          </cell>
          <cell r="U65">
            <v>0.1</v>
          </cell>
          <cell r="V65" t="str">
            <v>내선</v>
          </cell>
          <cell r="W65">
            <v>0.46</v>
          </cell>
        </row>
        <row r="66">
          <cell r="A66">
            <v>66</v>
          </cell>
          <cell r="B66" t="str">
            <v>지중매설</v>
          </cell>
          <cell r="C66" t="str">
            <v>전선관</v>
          </cell>
          <cell r="D66" t="str">
            <v>HI-PVC  104C</v>
          </cell>
          <cell r="E66" t="str">
            <v>m</v>
          </cell>
          <cell r="H66">
            <v>824</v>
          </cell>
          <cell r="I66">
            <v>4897</v>
          </cell>
          <cell r="J66">
            <v>866</v>
          </cell>
          <cell r="K66">
            <v>4092</v>
          </cell>
          <cell r="S66">
            <v>4092</v>
          </cell>
          <cell r="U66">
            <v>0.1</v>
          </cell>
          <cell r="V66" t="str">
            <v>내선</v>
          </cell>
          <cell r="W66">
            <v>0.32200000000000001</v>
          </cell>
        </row>
        <row r="67">
          <cell r="A67">
            <v>67</v>
          </cell>
          <cell r="S67" t="str">
            <v/>
          </cell>
        </row>
        <row r="68">
          <cell r="A68">
            <v>68</v>
          </cell>
          <cell r="C68" t="str">
            <v>전선관</v>
          </cell>
          <cell r="D68" t="str">
            <v xml:space="preserve">PE  22C  </v>
          </cell>
          <cell r="E68" t="str">
            <v>m</v>
          </cell>
          <cell r="H68">
            <v>825</v>
          </cell>
          <cell r="I68">
            <v>285</v>
          </cell>
          <cell r="J68">
            <v>867</v>
          </cell>
          <cell r="K68">
            <v>285</v>
          </cell>
          <cell r="S68">
            <v>285</v>
          </cell>
          <cell r="U68">
            <v>0.03</v>
          </cell>
          <cell r="V68" t="str">
            <v>배전</v>
          </cell>
          <cell r="W68">
            <v>7.8E-2</v>
          </cell>
        </row>
        <row r="69">
          <cell r="A69">
            <v>69</v>
          </cell>
          <cell r="C69" t="str">
            <v>전선관</v>
          </cell>
          <cell r="D69" t="str">
            <v>PE  28C</v>
          </cell>
          <cell r="E69" t="str">
            <v>m</v>
          </cell>
          <cell r="H69">
            <v>825</v>
          </cell>
          <cell r="I69">
            <v>470</v>
          </cell>
          <cell r="J69">
            <v>867</v>
          </cell>
          <cell r="K69">
            <v>470</v>
          </cell>
          <cell r="S69">
            <v>470</v>
          </cell>
          <cell r="U69">
            <v>0.03</v>
          </cell>
          <cell r="V69" t="str">
            <v>배전</v>
          </cell>
          <cell r="W69">
            <v>7.8E-2</v>
          </cell>
        </row>
        <row r="70">
          <cell r="A70">
            <v>70</v>
          </cell>
          <cell r="C70" t="str">
            <v>전선관</v>
          </cell>
          <cell r="D70" t="str">
            <v>PE  36C</v>
          </cell>
          <cell r="E70" t="str">
            <v>m</v>
          </cell>
          <cell r="H70">
            <v>825</v>
          </cell>
          <cell r="I70">
            <v>700</v>
          </cell>
          <cell r="J70">
            <v>867</v>
          </cell>
          <cell r="K70">
            <v>700</v>
          </cell>
          <cell r="S70">
            <v>700</v>
          </cell>
          <cell r="U70">
            <v>0.03</v>
          </cell>
          <cell r="V70" t="str">
            <v>배전</v>
          </cell>
          <cell r="W70">
            <v>7.8E-2</v>
          </cell>
        </row>
        <row r="71">
          <cell r="A71">
            <v>71</v>
          </cell>
          <cell r="C71" t="str">
            <v>전선관</v>
          </cell>
          <cell r="D71" t="str">
            <v>PE  42C</v>
          </cell>
          <cell r="E71" t="str">
            <v>m</v>
          </cell>
          <cell r="H71">
            <v>825</v>
          </cell>
          <cell r="I71">
            <v>820</v>
          </cell>
          <cell r="J71">
            <v>867</v>
          </cell>
          <cell r="K71">
            <v>820</v>
          </cell>
          <cell r="S71">
            <v>820</v>
          </cell>
          <cell r="U71">
            <v>0.03</v>
          </cell>
          <cell r="V71" t="str">
            <v>배전</v>
          </cell>
          <cell r="W71">
            <v>7.8E-2</v>
          </cell>
        </row>
        <row r="72">
          <cell r="A72">
            <v>72</v>
          </cell>
          <cell r="C72" t="str">
            <v>전선관</v>
          </cell>
          <cell r="D72" t="str">
            <v>PE  54C</v>
          </cell>
          <cell r="E72" t="str">
            <v>m</v>
          </cell>
          <cell r="H72">
            <v>825</v>
          </cell>
          <cell r="I72">
            <v>1235</v>
          </cell>
          <cell r="J72">
            <v>867</v>
          </cell>
          <cell r="K72">
            <v>1235</v>
          </cell>
          <cell r="S72">
            <v>1235</v>
          </cell>
          <cell r="U72">
            <v>0.03</v>
          </cell>
          <cell r="V72" t="str">
            <v>배전</v>
          </cell>
          <cell r="W72">
            <v>7.8E-2</v>
          </cell>
        </row>
        <row r="73">
          <cell r="A73">
            <v>73</v>
          </cell>
          <cell r="C73" t="str">
            <v>전선관</v>
          </cell>
          <cell r="D73" t="str">
            <v>PE  70C</v>
          </cell>
          <cell r="E73" t="str">
            <v>m</v>
          </cell>
          <cell r="H73">
            <v>825</v>
          </cell>
          <cell r="I73">
            <v>1715</v>
          </cell>
          <cell r="J73">
            <v>867</v>
          </cell>
          <cell r="K73">
            <v>1715</v>
          </cell>
          <cell r="S73">
            <v>1715</v>
          </cell>
          <cell r="U73">
            <v>0.03</v>
          </cell>
          <cell r="V73" t="str">
            <v>배전</v>
          </cell>
          <cell r="W73">
            <v>7.8E-2</v>
          </cell>
        </row>
        <row r="74">
          <cell r="A74">
            <v>74</v>
          </cell>
          <cell r="C74" t="str">
            <v>전선관</v>
          </cell>
          <cell r="D74" t="str">
            <v>PE  82C</v>
          </cell>
          <cell r="E74" t="str">
            <v>m</v>
          </cell>
          <cell r="H74">
            <v>825</v>
          </cell>
          <cell r="I74">
            <v>2430</v>
          </cell>
          <cell r="J74">
            <v>867</v>
          </cell>
          <cell r="K74">
            <v>2430</v>
          </cell>
          <cell r="S74">
            <v>2430</v>
          </cell>
          <cell r="U74">
            <v>0.03</v>
          </cell>
          <cell r="V74" t="str">
            <v>배전</v>
          </cell>
          <cell r="W74">
            <v>9.1199999999999989E-2</v>
          </cell>
        </row>
        <row r="75">
          <cell r="A75">
            <v>75</v>
          </cell>
          <cell r="C75" t="str">
            <v>전선관</v>
          </cell>
          <cell r="D75" t="str">
            <v>PE  100C</v>
          </cell>
          <cell r="E75" t="str">
            <v>m</v>
          </cell>
          <cell r="H75">
            <v>825</v>
          </cell>
          <cell r="I75">
            <v>3575</v>
          </cell>
          <cell r="J75">
            <v>867</v>
          </cell>
          <cell r="K75">
            <v>3575</v>
          </cell>
          <cell r="S75">
            <v>3575</v>
          </cell>
          <cell r="U75">
            <v>0.03</v>
          </cell>
          <cell r="V75" t="str">
            <v>배전</v>
          </cell>
          <cell r="W75">
            <v>9.1199999999999989E-2</v>
          </cell>
        </row>
        <row r="76">
          <cell r="A76">
            <v>76</v>
          </cell>
          <cell r="B76" t="str">
            <v>통신</v>
          </cell>
          <cell r="C76" t="str">
            <v>전선관</v>
          </cell>
          <cell r="D76" t="str">
            <v xml:space="preserve">ELPφ30  </v>
          </cell>
          <cell r="E76" t="str">
            <v>m</v>
          </cell>
          <cell r="H76">
            <v>825</v>
          </cell>
          <cell r="I76">
            <v>470</v>
          </cell>
          <cell r="J76">
            <v>867</v>
          </cell>
          <cell r="K76">
            <v>310</v>
          </cell>
          <cell r="S76">
            <v>310</v>
          </cell>
          <cell r="U76">
            <v>0.02</v>
          </cell>
          <cell r="V76" t="str">
            <v>배관</v>
          </cell>
          <cell r="W76">
            <v>1.2E-2</v>
          </cell>
          <cell r="X76" t="str">
            <v>보인</v>
          </cell>
          <cell r="Y76">
            <v>2.9000000000000001E-2</v>
          </cell>
        </row>
        <row r="77">
          <cell r="A77">
            <v>77</v>
          </cell>
          <cell r="C77" t="str">
            <v>전선관</v>
          </cell>
          <cell r="D77" t="str">
            <v xml:space="preserve">ELPφ30  </v>
          </cell>
          <cell r="E77" t="str">
            <v>m</v>
          </cell>
          <cell r="H77">
            <v>825</v>
          </cell>
          <cell r="I77">
            <v>470</v>
          </cell>
          <cell r="J77">
            <v>866</v>
          </cell>
          <cell r="K77">
            <v>310</v>
          </cell>
          <cell r="S77">
            <v>310</v>
          </cell>
          <cell r="U77">
            <v>0.03</v>
          </cell>
          <cell r="V77" t="str">
            <v>배전</v>
          </cell>
          <cell r="W77">
            <v>1.2E-2</v>
          </cell>
          <cell r="X77" t="str">
            <v>보인</v>
          </cell>
          <cell r="Y77">
            <v>2.9000000000000001E-2</v>
          </cell>
        </row>
        <row r="78">
          <cell r="A78">
            <v>78</v>
          </cell>
          <cell r="C78" t="str">
            <v>전선관</v>
          </cell>
          <cell r="D78" t="str">
            <v xml:space="preserve">ELPφ40  </v>
          </cell>
          <cell r="E78" t="str">
            <v>m</v>
          </cell>
          <cell r="H78">
            <v>825</v>
          </cell>
          <cell r="I78">
            <v>690</v>
          </cell>
          <cell r="J78">
            <v>866</v>
          </cell>
          <cell r="K78">
            <v>500</v>
          </cell>
          <cell r="S78">
            <v>500</v>
          </cell>
          <cell r="U78">
            <v>0.03</v>
          </cell>
          <cell r="V78" t="str">
            <v>배전</v>
          </cell>
          <cell r="W78">
            <v>1.2E-2</v>
          </cell>
          <cell r="X78" t="str">
            <v>보인</v>
          </cell>
          <cell r="Y78">
            <v>2.9000000000000001E-2</v>
          </cell>
        </row>
        <row r="79">
          <cell r="A79">
            <v>79</v>
          </cell>
          <cell r="C79" t="str">
            <v>전선관</v>
          </cell>
          <cell r="D79" t="str">
            <v xml:space="preserve">ELPφ50  </v>
          </cell>
          <cell r="E79" t="str">
            <v>m</v>
          </cell>
          <cell r="H79">
            <v>825</v>
          </cell>
          <cell r="I79">
            <v>860</v>
          </cell>
          <cell r="J79">
            <v>866</v>
          </cell>
          <cell r="K79">
            <v>640</v>
          </cell>
          <cell r="S79">
            <v>640</v>
          </cell>
          <cell r="U79">
            <v>0.03</v>
          </cell>
          <cell r="V79" t="str">
            <v>배전</v>
          </cell>
          <cell r="W79">
            <v>1.2E-2</v>
          </cell>
          <cell r="X79" t="str">
            <v>보인</v>
          </cell>
          <cell r="Y79">
            <v>2.9000000000000001E-2</v>
          </cell>
        </row>
        <row r="80">
          <cell r="A80">
            <v>80</v>
          </cell>
          <cell r="C80" t="str">
            <v>전선관</v>
          </cell>
          <cell r="D80" t="str">
            <v>ELPφ65</v>
          </cell>
          <cell r="E80" t="str">
            <v>m</v>
          </cell>
          <cell r="H80">
            <v>825</v>
          </cell>
          <cell r="I80">
            <v>1290</v>
          </cell>
          <cell r="J80">
            <v>866</v>
          </cell>
          <cell r="K80">
            <v>970</v>
          </cell>
          <cell r="S80">
            <v>970</v>
          </cell>
          <cell r="U80">
            <v>0.03</v>
          </cell>
          <cell r="V80" t="str">
            <v>배전</v>
          </cell>
          <cell r="W80">
            <v>1.4999999999999999E-2</v>
          </cell>
          <cell r="X80" t="str">
            <v>보인</v>
          </cell>
          <cell r="Y80">
            <v>3.5000000000000003E-2</v>
          </cell>
        </row>
        <row r="81">
          <cell r="A81">
            <v>81</v>
          </cell>
          <cell r="C81" t="str">
            <v>전선관</v>
          </cell>
          <cell r="D81" t="str">
            <v>ELPφ80</v>
          </cell>
          <cell r="E81" t="str">
            <v>m</v>
          </cell>
          <cell r="H81">
            <v>825</v>
          </cell>
          <cell r="I81">
            <v>1860</v>
          </cell>
          <cell r="J81">
            <v>867</v>
          </cell>
          <cell r="K81">
            <v>1300</v>
          </cell>
          <cell r="S81">
            <v>1300</v>
          </cell>
          <cell r="U81">
            <v>0.03</v>
          </cell>
          <cell r="V81" t="str">
            <v>배전</v>
          </cell>
          <cell r="W81">
            <v>1.4999999999999999E-2</v>
          </cell>
          <cell r="X81" t="str">
            <v>보인</v>
          </cell>
          <cell r="Y81">
            <v>3.5000000000000003E-2</v>
          </cell>
        </row>
        <row r="82">
          <cell r="A82">
            <v>82</v>
          </cell>
          <cell r="C82" t="str">
            <v>전선관</v>
          </cell>
          <cell r="D82" t="str">
            <v>ELPφ100</v>
          </cell>
          <cell r="E82" t="str">
            <v>m</v>
          </cell>
          <cell r="H82">
            <v>825</v>
          </cell>
          <cell r="I82">
            <v>2570</v>
          </cell>
          <cell r="J82">
            <v>867</v>
          </cell>
          <cell r="K82">
            <v>1600</v>
          </cell>
          <cell r="S82">
            <v>1600</v>
          </cell>
          <cell r="U82">
            <v>0.03</v>
          </cell>
          <cell r="V82" t="str">
            <v>배전</v>
          </cell>
          <cell r="W82">
            <v>1.7999999999999999E-2</v>
          </cell>
          <cell r="X82" t="str">
            <v>보인</v>
          </cell>
          <cell r="Y82">
            <v>5.7000000000000002E-2</v>
          </cell>
        </row>
        <row r="83">
          <cell r="A83">
            <v>83</v>
          </cell>
          <cell r="C83" t="str">
            <v>전선관</v>
          </cell>
          <cell r="D83" t="str">
            <v>ELPφ125</v>
          </cell>
          <cell r="E83" t="str">
            <v>m</v>
          </cell>
          <cell r="H83">
            <v>825</v>
          </cell>
          <cell r="I83">
            <v>3860</v>
          </cell>
          <cell r="J83">
            <v>867</v>
          </cell>
          <cell r="K83">
            <v>2540</v>
          </cell>
          <cell r="S83">
            <v>2540</v>
          </cell>
          <cell r="U83">
            <v>0.03</v>
          </cell>
          <cell r="V83" t="str">
            <v>배전</v>
          </cell>
          <cell r="W83">
            <v>2.5000000000000001E-2</v>
          </cell>
          <cell r="X83" t="str">
            <v>보인</v>
          </cell>
          <cell r="Y83">
            <v>7.6999999999999999E-2</v>
          </cell>
        </row>
        <row r="84">
          <cell r="A84">
            <v>84</v>
          </cell>
          <cell r="C84" t="str">
            <v>전선관</v>
          </cell>
          <cell r="D84" t="str">
            <v>ELPφ150</v>
          </cell>
          <cell r="E84" t="str">
            <v>m</v>
          </cell>
          <cell r="H84">
            <v>825</v>
          </cell>
          <cell r="I84">
            <v>4580</v>
          </cell>
          <cell r="J84">
            <v>867</v>
          </cell>
          <cell r="K84">
            <v>3280</v>
          </cell>
          <cell r="S84">
            <v>3280</v>
          </cell>
          <cell r="U84">
            <v>0.03</v>
          </cell>
          <cell r="V84" t="str">
            <v>배전</v>
          </cell>
          <cell r="W84">
            <v>0.03</v>
          </cell>
          <cell r="X84" t="str">
            <v>보인</v>
          </cell>
          <cell r="Y84">
            <v>9.7000000000000003E-2</v>
          </cell>
        </row>
        <row r="85">
          <cell r="A85">
            <v>85</v>
          </cell>
          <cell r="C85" t="str">
            <v>전선관</v>
          </cell>
          <cell r="D85" t="str">
            <v>ELPφ175</v>
          </cell>
          <cell r="E85" t="str">
            <v>m</v>
          </cell>
          <cell r="H85">
            <v>825</v>
          </cell>
          <cell r="I85">
            <v>6860</v>
          </cell>
          <cell r="J85">
            <v>867</v>
          </cell>
          <cell r="K85">
            <v>5350</v>
          </cell>
          <cell r="S85">
            <v>5350</v>
          </cell>
          <cell r="U85">
            <v>0.03</v>
          </cell>
          <cell r="V85" t="str">
            <v>배전</v>
          </cell>
          <cell r="W85">
            <v>3.5999999999999997E-2</v>
          </cell>
          <cell r="X85" t="str">
            <v>보인</v>
          </cell>
          <cell r="Y85">
            <v>0.11700000000000001</v>
          </cell>
        </row>
        <row r="86">
          <cell r="A86">
            <v>86</v>
          </cell>
          <cell r="C86" t="str">
            <v>전선관</v>
          </cell>
          <cell r="D86" t="str">
            <v>ELPφ200</v>
          </cell>
          <cell r="E86" t="str">
            <v>m</v>
          </cell>
          <cell r="H86">
            <v>825</v>
          </cell>
          <cell r="I86">
            <v>9150</v>
          </cell>
          <cell r="J86">
            <v>867</v>
          </cell>
          <cell r="K86">
            <v>6600</v>
          </cell>
          <cell r="S86">
            <v>6600</v>
          </cell>
          <cell r="U86">
            <v>0.03</v>
          </cell>
          <cell r="V86" t="str">
            <v>배전</v>
          </cell>
          <cell r="W86">
            <v>4.1000000000000002E-2</v>
          </cell>
          <cell r="X86" t="str">
            <v>보인</v>
          </cell>
          <cell r="Y86">
            <v>0.129</v>
          </cell>
        </row>
        <row r="87">
          <cell r="A87">
            <v>87</v>
          </cell>
          <cell r="S87" t="str">
            <v/>
          </cell>
        </row>
        <row r="88">
          <cell r="A88">
            <v>88</v>
          </cell>
          <cell r="S88" t="str">
            <v/>
          </cell>
        </row>
        <row r="89">
          <cell r="A89">
            <v>89</v>
          </cell>
          <cell r="C89" t="str">
            <v>FLEXIBLE  TUBE 1종</v>
          </cell>
          <cell r="D89" t="str">
            <v>고장력비방수  16C</v>
          </cell>
          <cell r="E89" t="str">
            <v>m</v>
          </cell>
          <cell r="H89">
            <v>821</v>
          </cell>
          <cell r="I89">
            <v>850</v>
          </cell>
          <cell r="J89">
            <v>869</v>
          </cell>
          <cell r="K89">
            <v>930</v>
          </cell>
          <cell r="S89">
            <v>850</v>
          </cell>
          <cell r="U89">
            <v>0.1</v>
          </cell>
          <cell r="V89" t="str">
            <v>내선</v>
          </cell>
          <cell r="W89">
            <v>3.9E-2</v>
          </cell>
        </row>
        <row r="90">
          <cell r="A90">
            <v>90</v>
          </cell>
          <cell r="C90" t="str">
            <v>FLEXIBLE  TUBE 1종</v>
          </cell>
          <cell r="D90" t="str">
            <v>고장력방수  16C</v>
          </cell>
          <cell r="E90" t="str">
            <v>m</v>
          </cell>
          <cell r="H90">
            <v>821</v>
          </cell>
          <cell r="I90">
            <v>1390</v>
          </cell>
          <cell r="J90">
            <v>869</v>
          </cell>
          <cell r="K90">
            <v>1300</v>
          </cell>
          <cell r="S90">
            <v>1300</v>
          </cell>
          <cell r="U90">
            <v>0.1</v>
          </cell>
          <cell r="V90" t="str">
            <v>내선</v>
          </cell>
          <cell r="W90">
            <v>3.9E-2</v>
          </cell>
        </row>
        <row r="91">
          <cell r="A91">
            <v>91</v>
          </cell>
          <cell r="C91" t="str">
            <v>FLEXIBLE  TUBE 1종</v>
          </cell>
          <cell r="D91" t="str">
            <v>고장력방수  22C</v>
          </cell>
          <cell r="E91" t="str">
            <v>m</v>
          </cell>
          <cell r="H91">
            <v>821</v>
          </cell>
          <cell r="I91">
            <v>1820</v>
          </cell>
          <cell r="J91">
            <v>869</v>
          </cell>
          <cell r="K91">
            <v>1610</v>
          </cell>
          <cell r="S91">
            <v>1610</v>
          </cell>
          <cell r="U91">
            <v>0.1</v>
          </cell>
          <cell r="V91" t="str">
            <v>내선</v>
          </cell>
          <cell r="W91">
            <v>4.9000000000000002E-2</v>
          </cell>
        </row>
        <row r="92">
          <cell r="A92">
            <v>92</v>
          </cell>
          <cell r="C92" t="str">
            <v>FLEXIBLE  TUBE 1종</v>
          </cell>
          <cell r="D92" t="str">
            <v>고장력방수  28C</v>
          </cell>
          <cell r="E92" t="str">
            <v>m</v>
          </cell>
          <cell r="H92">
            <v>821</v>
          </cell>
          <cell r="I92">
            <v>2170</v>
          </cell>
          <cell r="J92">
            <v>869</v>
          </cell>
          <cell r="K92">
            <v>2280</v>
          </cell>
          <cell r="S92">
            <v>2170</v>
          </cell>
          <cell r="U92">
            <v>0.1</v>
          </cell>
          <cell r="V92" t="str">
            <v>내선</v>
          </cell>
          <cell r="W92">
            <v>6.3E-2</v>
          </cell>
        </row>
        <row r="93">
          <cell r="A93">
            <v>93</v>
          </cell>
          <cell r="C93" t="str">
            <v>FLEXIBLE  TUBE 1종</v>
          </cell>
          <cell r="D93" t="str">
            <v>고장력방수  36C</v>
          </cell>
          <cell r="E93" t="str">
            <v>m</v>
          </cell>
          <cell r="H93">
            <v>821</v>
          </cell>
          <cell r="I93">
            <v>3270</v>
          </cell>
          <cell r="J93">
            <v>869</v>
          </cell>
          <cell r="K93">
            <v>3040</v>
          </cell>
          <cell r="S93">
            <v>3040</v>
          </cell>
          <cell r="U93">
            <v>0.1</v>
          </cell>
          <cell r="V93" t="str">
            <v>내선</v>
          </cell>
          <cell r="W93">
            <v>7.6999999999999999E-2</v>
          </cell>
        </row>
        <row r="94">
          <cell r="A94">
            <v>94</v>
          </cell>
          <cell r="C94" t="str">
            <v>FLEXIBLE  TUBE 1종</v>
          </cell>
          <cell r="D94" t="str">
            <v>고장력방수  42C</v>
          </cell>
          <cell r="E94" t="str">
            <v>m</v>
          </cell>
          <cell r="H94">
            <v>821</v>
          </cell>
          <cell r="I94">
            <v>5210</v>
          </cell>
          <cell r="J94">
            <v>869</v>
          </cell>
          <cell r="K94">
            <v>4750</v>
          </cell>
          <cell r="S94">
            <v>4750</v>
          </cell>
          <cell r="U94">
            <v>0.1</v>
          </cell>
          <cell r="V94" t="str">
            <v>내선</v>
          </cell>
          <cell r="W94">
            <v>9.0999999999999998E-2</v>
          </cell>
        </row>
        <row r="95">
          <cell r="A95">
            <v>95</v>
          </cell>
          <cell r="C95" t="str">
            <v>FLEXIBLE  TUBE 1종</v>
          </cell>
          <cell r="D95" t="str">
            <v>고장력방수 54C</v>
          </cell>
          <cell r="E95" t="str">
            <v>m</v>
          </cell>
          <cell r="H95">
            <v>821</v>
          </cell>
          <cell r="I95">
            <v>6200</v>
          </cell>
          <cell r="J95">
            <v>869</v>
          </cell>
          <cell r="K95">
            <v>6180</v>
          </cell>
          <cell r="S95">
            <v>6180</v>
          </cell>
          <cell r="U95">
            <v>0.1</v>
          </cell>
          <cell r="V95" t="str">
            <v>내선</v>
          </cell>
          <cell r="W95">
            <v>0.13</v>
          </cell>
        </row>
        <row r="96">
          <cell r="A96">
            <v>96</v>
          </cell>
          <cell r="C96" t="str">
            <v>FLEXIBLE  TUBE 1종</v>
          </cell>
          <cell r="D96" t="str">
            <v>고장력방수 70C</v>
          </cell>
          <cell r="E96" t="str">
            <v>m</v>
          </cell>
          <cell r="H96">
            <v>821</v>
          </cell>
          <cell r="I96">
            <v>13800</v>
          </cell>
          <cell r="J96">
            <v>869</v>
          </cell>
          <cell r="K96">
            <v>12350</v>
          </cell>
          <cell r="S96">
            <v>12350</v>
          </cell>
          <cell r="U96">
            <v>0.1</v>
          </cell>
          <cell r="V96" t="str">
            <v>내선</v>
          </cell>
          <cell r="W96">
            <v>0.15</v>
          </cell>
        </row>
        <row r="97">
          <cell r="A97">
            <v>97</v>
          </cell>
          <cell r="C97" t="str">
            <v>FLEXIBLE  TUBE 1종</v>
          </cell>
          <cell r="D97" t="str">
            <v>고장력방수 82C</v>
          </cell>
          <cell r="E97" t="str">
            <v>m</v>
          </cell>
          <cell r="H97">
            <v>821</v>
          </cell>
          <cell r="I97">
            <v>18700</v>
          </cell>
          <cell r="J97">
            <v>869</v>
          </cell>
          <cell r="K97">
            <v>18050</v>
          </cell>
          <cell r="S97">
            <v>18050</v>
          </cell>
          <cell r="U97">
            <v>0.1</v>
          </cell>
          <cell r="V97" t="str">
            <v>내선</v>
          </cell>
          <cell r="W97">
            <v>0.17</v>
          </cell>
        </row>
        <row r="98">
          <cell r="A98">
            <v>98</v>
          </cell>
          <cell r="C98" t="str">
            <v>FLEXIBLE  TUBE 1종</v>
          </cell>
          <cell r="D98" t="str">
            <v>고장력방수 104C</v>
          </cell>
          <cell r="E98" t="str">
            <v>m</v>
          </cell>
          <cell r="H98">
            <v>821</v>
          </cell>
          <cell r="I98">
            <v>27100</v>
          </cell>
          <cell r="J98">
            <v>869</v>
          </cell>
          <cell r="K98">
            <v>26650</v>
          </cell>
          <cell r="S98">
            <v>26650</v>
          </cell>
          <cell r="U98">
            <v>0.1</v>
          </cell>
          <cell r="V98" t="str">
            <v>내선</v>
          </cell>
          <cell r="W98">
            <v>0.2</v>
          </cell>
        </row>
        <row r="99">
          <cell r="A99">
            <v>99</v>
          </cell>
          <cell r="S99" t="str">
            <v/>
          </cell>
        </row>
        <row r="100">
          <cell r="A100">
            <v>100</v>
          </cell>
          <cell r="S100" t="str">
            <v/>
          </cell>
        </row>
        <row r="101">
          <cell r="A101">
            <v>101</v>
          </cell>
          <cell r="C101" t="str">
            <v>FLEXIBLE  TUBE 2종</v>
          </cell>
          <cell r="D101" t="str">
            <v>PLICA 방수 #15</v>
          </cell>
          <cell r="E101" t="str">
            <v>m</v>
          </cell>
          <cell r="H101">
            <v>822</v>
          </cell>
          <cell r="I101">
            <v>3320</v>
          </cell>
          <cell r="J101">
            <v>868</v>
          </cell>
          <cell r="K101">
            <v>3320</v>
          </cell>
          <cell r="S101">
            <v>3320</v>
          </cell>
          <cell r="U101">
            <v>0.1</v>
          </cell>
          <cell r="V101" t="str">
            <v>내선</v>
          </cell>
          <cell r="W101">
            <v>3.9E-2</v>
          </cell>
        </row>
        <row r="102">
          <cell r="A102">
            <v>102</v>
          </cell>
          <cell r="C102" t="str">
            <v>FLEXIBLE  TUBE 2종</v>
          </cell>
          <cell r="D102" t="str">
            <v>PLICA 방수 #17</v>
          </cell>
          <cell r="E102" t="str">
            <v>m</v>
          </cell>
          <cell r="H102">
            <v>822</v>
          </cell>
          <cell r="I102">
            <v>3720</v>
          </cell>
          <cell r="J102">
            <v>868</v>
          </cell>
          <cell r="K102">
            <v>3720</v>
          </cell>
          <cell r="S102">
            <v>3720</v>
          </cell>
          <cell r="U102">
            <v>0.1</v>
          </cell>
          <cell r="V102" t="str">
            <v>내선</v>
          </cell>
          <cell r="W102">
            <v>4.9000000000000002E-2</v>
          </cell>
        </row>
        <row r="103">
          <cell r="A103">
            <v>103</v>
          </cell>
          <cell r="C103" t="str">
            <v>FLEXIBLE  TUBE 2종</v>
          </cell>
          <cell r="D103" t="str">
            <v>PLICA 방수 #24</v>
          </cell>
          <cell r="E103" t="str">
            <v>m</v>
          </cell>
          <cell r="H103">
            <v>822</v>
          </cell>
          <cell r="I103">
            <v>4900</v>
          </cell>
          <cell r="J103">
            <v>868</v>
          </cell>
          <cell r="K103">
            <v>4900</v>
          </cell>
          <cell r="S103">
            <v>4900</v>
          </cell>
          <cell r="U103">
            <v>0.1</v>
          </cell>
          <cell r="V103" t="str">
            <v>내선</v>
          </cell>
          <cell r="W103">
            <v>6.3E-2</v>
          </cell>
        </row>
        <row r="104">
          <cell r="A104">
            <v>104</v>
          </cell>
          <cell r="C104" t="str">
            <v>FLEXIBLE  TUBE 2종</v>
          </cell>
          <cell r="D104" t="str">
            <v>PLICA 방수 #30</v>
          </cell>
          <cell r="E104" t="str">
            <v>m</v>
          </cell>
          <cell r="H104">
            <v>822</v>
          </cell>
          <cell r="I104">
            <v>6400</v>
          </cell>
          <cell r="J104">
            <v>868</v>
          </cell>
          <cell r="K104">
            <v>6400</v>
          </cell>
          <cell r="S104">
            <v>6400</v>
          </cell>
          <cell r="U104">
            <v>0.1</v>
          </cell>
          <cell r="V104" t="str">
            <v>내선</v>
          </cell>
          <cell r="W104">
            <v>7.6999999999999999E-2</v>
          </cell>
        </row>
        <row r="105">
          <cell r="A105">
            <v>105</v>
          </cell>
          <cell r="C105" t="str">
            <v>FLEXIBLE  TUBE 2종</v>
          </cell>
          <cell r="D105" t="str">
            <v>PLICA 방수 #38</v>
          </cell>
          <cell r="E105" t="str">
            <v>m</v>
          </cell>
          <cell r="H105">
            <v>822</v>
          </cell>
          <cell r="I105">
            <v>7800</v>
          </cell>
          <cell r="J105">
            <v>868</v>
          </cell>
          <cell r="K105">
            <v>7800</v>
          </cell>
          <cell r="S105">
            <v>7800</v>
          </cell>
          <cell r="U105">
            <v>0.1</v>
          </cell>
          <cell r="V105" t="str">
            <v>내선</v>
          </cell>
          <cell r="W105">
            <v>9.0999999999999998E-2</v>
          </cell>
        </row>
        <row r="106">
          <cell r="A106">
            <v>106</v>
          </cell>
          <cell r="C106" t="str">
            <v>FLEXIBLE  TUBE 2종</v>
          </cell>
          <cell r="D106" t="str">
            <v>PLICA 방수 #50</v>
          </cell>
          <cell r="E106" t="str">
            <v>m</v>
          </cell>
          <cell r="H106">
            <v>822</v>
          </cell>
          <cell r="I106">
            <v>11300</v>
          </cell>
          <cell r="J106">
            <v>868</v>
          </cell>
          <cell r="K106">
            <v>11300</v>
          </cell>
          <cell r="S106">
            <v>11300</v>
          </cell>
          <cell r="U106">
            <v>0.1</v>
          </cell>
          <cell r="V106" t="str">
            <v>내선</v>
          </cell>
          <cell r="W106">
            <v>0.13</v>
          </cell>
        </row>
        <row r="107">
          <cell r="A107">
            <v>107</v>
          </cell>
          <cell r="B107" t="str">
            <v>공율은</v>
          </cell>
          <cell r="C107" t="str">
            <v>FLEXIBLE  TUBE 2종</v>
          </cell>
          <cell r="D107" t="str">
            <v>PLICA 방수 #63</v>
          </cell>
          <cell r="E107" t="str">
            <v>m</v>
          </cell>
          <cell r="H107">
            <v>822</v>
          </cell>
          <cell r="I107">
            <v>19300</v>
          </cell>
          <cell r="J107">
            <v>868</v>
          </cell>
          <cell r="K107">
            <v>19300</v>
          </cell>
          <cell r="S107">
            <v>19300</v>
          </cell>
          <cell r="U107">
            <v>0.1</v>
          </cell>
          <cell r="V107" t="str">
            <v>내선</v>
          </cell>
          <cell r="W107">
            <v>0.1575</v>
          </cell>
        </row>
        <row r="108">
          <cell r="A108">
            <v>108</v>
          </cell>
          <cell r="B108" t="str">
            <v>0.0025</v>
          </cell>
          <cell r="C108" t="str">
            <v>FLEXIBLE  TUBE 2종</v>
          </cell>
          <cell r="D108" t="str">
            <v>PLICA 방수 #76</v>
          </cell>
          <cell r="E108" t="str">
            <v>m</v>
          </cell>
          <cell r="H108">
            <v>822</v>
          </cell>
          <cell r="I108">
            <v>25900</v>
          </cell>
          <cell r="J108">
            <v>868</v>
          </cell>
          <cell r="K108">
            <v>25900</v>
          </cell>
          <cell r="S108">
            <v>25900</v>
          </cell>
          <cell r="U108">
            <v>0.1</v>
          </cell>
          <cell r="V108" t="str">
            <v>내선</v>
          </cell>
          <cell r="W108">
            <v>0.19</v>
          </cell>
        </row>
        <row r="109">
          <cell r="A109">
            <v>109</v>
          </cell>
          <cell r="B109" t="str">
            <v>*직경</v>
          </cell>
          <cell r="C109" t="str">
            <v>FLEXIBLE  TUBE 2종</v>
          </cell>
          <cell r="D109" t="str">
            <v>PLICA 방수 #83</v>
          </cell>
          <cell r="E109" t="str">
            <v>m</v>
          </cell>
          <cell r="H109">
            <v>822</v>
          </cell>
          <cell r="I109">
            <v>40560</v>
          </cell>
          <cell r="J109">
            <v>868</v>
          </cell>
          <cell r="K109">
            <v>40560</v>
          </cell>
          <cell r="S109">
            <v>40560</v>
          </cell>
          <cell r="U109">
            <v>0.1</v>
          </cell>
          <cell r="V109" t="str">
            <v>내선</v>
          </cell>
          <cell r="W109">
            <v>0.20749999999999999</v>
          </cell>
        </row>
        <row r="110">
          <cell r="A110">
            <v>110</v>
          </cell>
          <cell r="B110" t="str">
            <v>임</v>
          </cell>
          <cell r="C110" t="str">
            <v>FLEXIBLE  TUBE 2종</v>
          </cell>
          <cell r="D110" t="str">
            <v>PLICA 방수 #101</v>
          </cell>
          <cell r="E110" t="str">
            <v>m</v>
          </cell>
          <cell r="H110">
            <v>822</v>
          </cell>
          <cell r="I110">
            <v>48670</v>
          </cell>
          <cell r="J110">
            <v>868</v>
          </cell>
          <cell r="K110">
            <v>48670</v>
          </cell>
          <cell r="S110">
            <v>48670</v>
          </cell>
          <cell r="U110">
            <v>0.1</v>
          </cell>
          <cell r="V110" t="str">
            <v>내선</v>
          </cell>
          <cell r="W110">
            <v>0.2525</v>
          </cell>
        </row>
        <row r="111">
          <cell r="A111">
            <v>111</v>
          </cell>
          <cell r="C111" t="str">
            <v>전선관 부속품비</v>
          </cell>
          <cell r="D111" t="str">
            <v>배관자재비의 15%</v>
          </cell>
          <cell r="E111" t="str">
            <v>식</v>
          </cell>
          <cell r="S111">
            <v>0</v>
          </cell>
        </row>
        <row r="112">
          <cell r="A112">
            <v>112</v>
          </cell>
          <cell r="C112" t="str">
            <v xml:space="preserve">전선 </v>
          </cell>
          <cell r="D112" t="str">
            <v>IV   1.2</v>
          </cell>
          <cell r="E112" t="str">
            <v>m</v>
          </cell>
          <cell r="H112">
            <v>794</v>
          </cell>
          <cell r="I112">
            <v>49</v>
          </cell>
          <cell r="J112">
            <v>842</v>
          </cell>
          <cell r="K112">
            <v>52</v>
          </cell>
          <cell r="S112">
            <v>49</v>
          </cell>
          <cell r="U112">
            <v>0.1</v>
          </cell>
          <cell r="V112" t="str">
            <v>내선</v>
          </cell>
          <cell r="W112">
            <v>0.01</v>
          </cell>
        </row>
        <row r="113">
          <cell r="A113">
            <v>113</v>
          </cell>
          <cell r="C113" t="str">
            <v xml:space="preserve">전선 </v>
          </cell>
          <cell r="D113" t="str">
            <v>IV   1.6</v>
          </cell>
          <cell r="E113" t="str">
            <v>m</v>
          </cell>
          <cell r="H113">
            <v>794</v>
          </cell>
          <cell r="I113">
            <v>79</v>
          </cell>
          <cell r="J113">
            <v>842</v>
          </cell>
          <cell r="K113">
            <v>85</v>
          </cell>
          <cell r="S113">
            <v>79</v>
          </cell>
          <cell r="U113">
            <v>0.1</v>
          </cell>
          <cell r="V113" t="str">
            <v>내선</v>
          </cell>
          <cell r="W113">
            <v>0.01</v>
          </cell>
        </row>
        <row r="114">
          <cell r="A114">
            <v>114</v>
          </cell>
          <cell r="B114" t="str">
            <v>관내바닥</v>
          </cell>
          <cell r="C114" t="str">
            <v xml:space="preserve">전선 </v>
          </cell>
          <cell r="D114" t="str">
            <v>IV   1.6</v>
          </cell>
          <cell r="E114" t="str">
            <v>m</v>
          </cell>
          <cell r="H114">
            <v>794</v>
          </cell>
          <cell r="I114">
            <v>79</v>
          </cell>
          <cell r="J114">
            <v>842</v>
          </cell>
          <cell r="K114">
            <v>85</v>
          </cell>
          <cell r="S114">
            <v>79</v>
          </cell>
          <cell r="U114">
            <v>0.1</v>
          </cell>
          <cell r="V114" t="str">
            <v>내선</v>
          </cell>
          <cell r="W114">
            <v>8.0000000000000002E-3</v>
          </cell>
        </row>
        <row r="115">
          <cell r="A115">
            <v>115</v>
          </cell>
          <cell r="C115" t="str">
            <v xml:space="preserve">전선 </v>
          </cell>
          <cell r="D115" t="str">
            <v>IV   2.0</v>
          </cell>
          <cell r="E115" t="str">
            <v>m</v>
          </cell>
          <cell r="H115">
            <v>794</v>
          </cell>
          <cell r="I115">
            <v>119</v>
          </cell>
          <cell r="J115">
            <v>842</v>
          </cell>
          <cell r="K115">
            <v>126</v>
          </cell>
          <cell r="S115">
            <v>119</v>
          </cell>
          <cell r="U115">
            <v>0.1</v>
          </cell>
          <cell r="V115" t="str">
            <v>내선</v>
          </cell>
          <cell r="W115">
            <v>0.01</v>
          </cell>
        </row>
        <row r="116">
          <cell r="A116">
            <v>116</v>
          </cell>
          <cell r="C116" t="str">
            <v xml:space="preserve">전선 </v>
          </cell>
          <cell r="D116" t="str">
            <v>IV   3.5sq</v>
          </cell>
          <cell r="E116" t="str">
            <v>m</v>
          </cell>
          <cell r="H116">
            <v>794</v>
          </cell>
          <cell r="I116">
            <v>147</v>
          </cell>
          <cell r="J116">
            <v>842</v>
          </cell>
          <cell r="K116">
            <v>159</v>
          </cell>
          <cell r="S116">
            <v>147</v>
          </cell>
          <cell r="U116">
            <v>0.1</v>
          </cell>
          <cell r="V116" t="str">
            <v>내선</v>
          </cell>
          <cell r="W116">
            <v>8.0000000000000002E-3</v>
          </cell>
        </row>
        <row r="117">
          <cell r="A117">
            <v>117</v>
          </cell>
          <cell r="C117" t="str">
            <v xml:space="preserve">전선 </v>
          </cell>
          <cell r="D117" t="str">
            <v>IV   5.5sq</v>
          </cell>
          <cell r="E117" t="str">
            <v>m</v>
          </cell>
          <cell r="H117">
            <v>794</v>
          </cell>
          <cell r="I117">
            <v>212</v>
          </cell>
          <cell r="J117">
            <v>842</v>
          </cell>
          <cell r="K117">
            <v>241</v>
          </cell>
          <cell r="S117">
            <v>212</v>
          </cell>
          <cell r="U117">
            <v>0.1</v>
          </cell>
          <cell r="V117" t="str">
            <v>내선</v>
          </cell>
          <cell r="W117">
            <v>0.01</v>
          </cell>
        </row>
        <row r="118">
          <cell r="A118">
            <v>118</v>
          </cell>
          <cell r="B118" t="str">
            <v>관내바닥</v>
          </cell>
          <cell r="C118" t="str">
            <v xml:space="preserve">전선 </v>
          </cell>
          <cell r="D118" t="str">
            <v>IV   5.5sq</v>
          </cell>
          <cell r="E118" t="str">
            <v>m</v>
          </cell>
          <cell r="H118">
            <v>794</v>
          </cell>
          <cell r="I118">
            <v>212</v>
          </cell>
          <cell r="J118">
            <v>842</v>
          </cell>
          <cell r="K118">
            <v>241</v>
          </cell>
          <cell r="S118">
            <v>212</v>
          </cell>
          <cell r="U118">
            <v>0.1</v>
          </cell>
          <cell r="V118" t="str">
            <v>내선</v>
          </cell>
          <cell r="W118">
            <v>8.0000000000000002E-3</v>
          </cell>
        </row>
        <row r="119">
          <cell r="A119">
            <v>119</v>
          </cell>
          <cell r="C119" t="str">
            <v xml:space="preserve">전선 </v>
          </cell>
          <cell r="D119" t="str">
            <v>IV   8sq</v>
          </cell>
          <cell r="E119" t="str">
            <v>m</v>
          </cell>
          <cell r="H119">
            <v>794</v>
          </cell>
          <cell r="I119">
            <v>316</v>
          </cell>
          <cell r="J119">
            <v>842</v>
          </cell>
          <cell r="K119">
            <v>341</v>
          </cell>
          <cell r="S119">
            <v>316</v>
          </cell>
          <cell r="U119">
            <v>0.1</v>
          </cell>
          <cell r="V119" t="str">
            <v>내선</v>
          </cell>
          <cell r="W119">
            <v>0.02</v>
          </cell>
        </row>
        <row r="120">
          <cell r="A120">
            <v>120</v>
          </cell>
          <cell r="B120" t="str">
            <v>관내바닥</v>
          </cell>
          <cell r="C120" t="str">
            <v xml:space="preserve">전선 </v>
          </cell>
          <cell r="D120" t="str">
            <v>IV   8sq</v>
          </cell>
          <cell r="E120" t="str">
            <v>m</v>
          </cell>
          <cell r="H120">
            <v>794</v>
          </cell>
          <cell r="I120">
            <v>316</v>
          </cell>
          <cell r="J120">
            <v>842</v>
          </cell>
          <cell r="K120">
            <v>341</v>
          </cell>
          <cell r="S120">
            <v>316</v>
          </cell>
          <cell r="U120">
            <v>0.1</v>
          </cell>
          <cell r="V120" t="str">
            <v>내선</v>
          </cell>
          <cell r="W120">
            <v>1.6E-2</v>
          </cell>
        </row>
        <row r="121">
          <cell r="A121">
            <v>121</v>
          </cell>
          <cell r="C121" t="str">
            <v xml:space="preserve">전선 </v>
          </cell>
          <cell r="D121" t="str">
            <v>IV   14sq</v>
          </cell>
          <cell r="E121" t="str">
            <v>m</v>
          </cell>
          <cell r="H121">
            <v>794</v>
          </cell>
          <cell r="I121">
            <v>548</v>
          </cell>
          <cell r="J121">
            <v>842</v>
          </cell>
          <cell r="K121">
            <v>669</v>
          </cell>
          <cell r="S121">
            <v>548</v>
          </cell>
          <cell r="U121">
            <v>0.1</v>
          </cell>
          <cell r="V121" t="str">
            <v>내선</v>
          </cell>
          <cell r="W121">
            <v>0.02</v>
          </cell>
        </row>
        <row r="122">
          <cell r="A122">
            <v>122</v>
          </cell>
          <cell r="C122" t="str">
            <v xml:space="preserve">전선 </v>
          </cell>
          <cell r="D122" t="str">
            <v>IV   22sq</v>
          </cell>
          <cell r="E122" t="str">
            <v>m</v>
          </cell>
          <cell r="H122">
            <v>794</v>
          </cell>
          <cell r="I122">
            <v>846</v>
          </cell>
          <cell r="J122">
            <v>842</v>
          </cell>
          <cell r="K122">
            <v>1022</v>
          </cell>
          <cell r="S122">
            <v>846</v>
          </cell>
          <cell r="U122">
            <v>0.1</v>
          </cell>
          <cell r="V122" t="str">
            <v>내선</v>
          </cell>
          <cell r="W122">
            <v>3.1E-2</v>
          </cell>
        </row>
        <row r="123">
          <cell r="A123">
            <v>123</v>
          </cell>
          <cell r="C123" t="str">
            <v xml:space="preserve">전선 </v>
          </cell>
          <cell r="E123" t="str">
            <v>m</v>
          </cell>
          <cell r="H123">
            <v>794</v>
          </cell>
          <cell r="J123">
            <v>842</v>
          </cell>
          <cell r="S123">
            <v>0</v>
          </cell>
          <cell r="U123">
            <v>0.1</v>
          </cell>
          <cell r="V123" t="str">
            <v>내선</v>
          </cell>
          <cell r="W123">
            <v>3.1E-2</v>
          </cell>
        </row>
        <row r="124">
          <cell r="A124">
            <v>124</v>
          </cell>
          <cell r="C124" t="str">
            <v xml:space="preserve">전선 </v>
          </cell>
          <cell r="D124" t="str">
            <v>IV   38sq</v>
          </cell>
          <cell r="E124" t="str">
            <v>m</v>
          </cell>
          <cell r="H124">
            <v>794</v>
          </cell>
          <cell r="I124">
            <v>1346</v>
          </cell>
          <cell r="J124">
            <v>842</v>
          </cell>
          <cell r="K124">
            <v>1627</v>
          </cell>
          <cell r="S124">
            <v>1346</v>
          </cell>
          <cell r="U124">
            <v>0.1</v>
          </cell>
          <cell r="V124" t="str">
            <v>내선</v>
          </cell>
          <cell r="W124">
            <v>3.1E-2</v>
          </cell>
        </row>
        <row r="125">
          <cell r="A125">
            <v>125</v>
          </cell>
          <cell r="C125" t="str">
            <v xml:space="preserve">전선 </v>
          </cell>
          <cell r="E125" t="str">
            <v>m</v>
          </cell>
          <cell r="H125">
            <v>794</v>
          </cell>
          <cell r="J125">
            <v>842</v>
          </cell>
          <cell r="S125">
            <v>0</v>
          </cell>
          <cell r="U125">
            <v>0.1</v>
          </cell>
          <cell r="V125" t="str">
            <v>내선</v>
          </cell>
          <cell r="W125">
            <v>5.1999999999999998E-2</v>
          </cell>
        </row>
        <row r="126">
          <cell r="A126">
            <v>126</v>
          </cell>
          <cell r="C126" t="str">
            <v xml:space="preserve">전선 </v>
          </cell>
          <cell r="D126" t="str">
            <v>IV   60sq</v>
          </cell>
          <cell r="E126" t="str">
            <v>m</v>
          </cell>
          <cell r="H126">
            <v>794</v>
          </cell>
          <cell r="I126">
            <v>2333</v>
          </cell>
          <cell r="J126">
            <v>842</v>
          </cell>
          <cell r="K126">
            <v>2763</v>
          </cell>
          <cell r="S126">
            <v>2333</v>
          </cell>
          <cell r="U126">
            <v>0.1</v>
          </cell>
          <cell r="V126" t="str">
            <v>내선</v>
          </cell>
          <cell r="W126">
            <v>5.1999999999999998E-2</v>
          </cell>
        </row>
        <row r="127">
          <cell r="A127">
            <v>127</v>
          </cell>
          <cell r="C127" t="str">
            <v xml:space="preserve">전선 </v>
          </cell>
          <cell r="E127" t="str">
            <v>m</v>
          </cell>
          <cell r="H127">
            <v>794</v>
          </cell>
          <cell r="J127">
            <v>842</v>
          </cell>
          <cell r="S127">
            <v>0</v>
          </cell>
          <cell r="U127">
            <v>0.1</v>
          </cell>
          <cell r="V127" t="str">
            <v>내선</v>
          </cell>
          <cell r="W127">
            <v>6.4000000000000001E-2</v>
          </cell>
        </row>
        <row r="128">
          <cell r="A128">
            <v>128</v>
          </cell>
          <cell r="C128" t="str">
            <v xml:space="preserve">전선 </v>
          </cell>
          <cell r="D128" t="str">
            <v>IV   100sq</v>
          </cell>
          <cell r="E128" t="str">
            <v>m</v>
          </cell>
          <cell r="H128">
            <v>794</v>
          </cell>
          <cell r="I128">
            <v>3606</v>
          </cell>
          <cell r="J128">
            <v>842</v>
          </cell>
          <cell r="K128">
            <v>4357</v>
          </cell>
          <cell r="S128">
            <v>3606</v>
          </cell>
          <cell r="U128">
            <v>0.1</v>
          </cell>
          <cell r="V128" t="str">
            <v>내선</v>
          </cell>
          <cell r="W128">
            <v>6.4000000000000001E-2</v>
          </cell>
        </row>
        <row r="129">
          <cell r="A129">
            <v>129</v>
          </cell>
          <cell r="C129" t="str">
            <v xml:space="preserve">전선 </v>
          </cell>
          <cell r="E129" t="str">
            <v>m</v>
          </cell>
          <cell r="H129">
            <v>794</v>
          </cell>
          <cell r="J129">
            <v>842</v>
          </cell>
          <cell r="S129">
            <v>0</v>
          </cell>
          <cell r="U129">
            <v>0.1</v>
          </cell>
          <cell r="V129" t="str">
            <v>내선</v>
          </cell>
          <cell r="W129">
            <v>8.7999999999999995E-2</v>
          </cell>
        </row>
        <row r="130">
          <cell r="A130">
            <v>130</v>
          </cell>
          <cell r="C130" t="str">
            <v xml:space="preserve">전선 </v>
          </cell>
          <cell r="D130" t="str">
            <v>IV   150sq</v>
          </cell>
          <cell r="E130" t="str">
            <v>m</v>
          </cell>
          <cell r="H130">
            <v>794</v>
          </cell>
          <cell r="I130">
            <v>5525</v>
          </cell>
          <cell r="K130">
            <v>6674</v>
          </cell>
          <cell r="S130">
            <v>5525</v>
          </cell>
          <cell r="U130">
            <v>0.1</v>
          </cell>
          <cell r="V130" t="str">
            <v>내선</v>
          </cell>
          <cell r="W130">
            <v>8.7999999999999995E-2</v>
          </cell>
        </row>
        <row r="131">
          <cell r="A131">
            <v>131</v>
          </cell>
          <cell r="C131" t="str">
            <v xml:space="preserve">전선 </v>
          </cell>
          <cell r="D131" t="str">
            <v>IV   200sq</v>
          </cell>
          <cell r="E131" t="str">
            <v>m</v>
          </cell>
          <cell r="H131">
            <v>794</v>
          </cell>
          <cell r="I131">
            <v>6935</v>
          </cell>
          <cell r="K131">
            <v>8378</v>
          </cell>
          <cell r="S131">
            <v>6935</v>
          </cell>
          <cell r="U131">
            <v>0.1</v>
          </cell>
          <cell r="V131" t="str">
            <v>내선</v>
          </cell>
          <cell r="W131">
            <v>0.107</v>
          </cell>
        </row>
        <row r="132">
          <cell r="A132">
            <v>132</v>
          </cell>
          <cell r="S132" t="str">
            <v/>
          </cell>
        </row>
        <row r="133">
          <cell r="A133">
            <v>133</v>
          </cell>
          <cell r="C133" t="str">
            <v xml:space="preserve">전선 </v>
          </cell>
          <cell r="D133" t="str">
            <v>HIV   1.2</v>
          </cell>
          <cell r="E133" t="str">
            <v>m</v>
          </cell>
          <cell r="H133">
            <v>794</v>
          </cell>
          <cell r="I133">
            <v>51</v>
          </cell>
          <cell r="J133">
            <v>842</v>
          </cell>
          <cell r="K133">
            <v>54</v>
          </cell>
          <cell r="S133">
            <v>51</v>
          </cell>
          <cell r="U133">
            <v>0.1</v>
          </cell>
          <cell r="V133" t="str">
            <v>내선</v>
          </cell>
          <cell r="W133">
            <v>0.01</v>
          </cell>
        </row>
        <row r="134">
          <cell r="A134">
            <v>134</v>
          </cell>
          <cell r="C134" t="str">
            <v xml:space="preserve">전선 </v>
          </cell>
          <cell r="D134" t="str">
            <v>HIV   1.6</v>
          </cell>
          <cell r="E134" t="str">
            <v>m</v>
          </cell>
          <cell r="H134">
            <v>794</v>
          </cell>
          <cell r="I134">
            <v>84</v>
          </cell>
          <cell r="J134">
            <v>842</v>
          </cell>
          <cell r="K134">
            <v>90</v>
          </cell>
          <cell r="S134">
            <v>84</v>
          </cell>
          <cell r="U134">
            <v>0.1</v>
          </cell>
          <cell r="V134" t="str">
            <v>내선</v>
          </cell>
          <cell r="W134">
            <v>0.01</v>
          </cell>
        </row>
        <row r="135">
          <cell r="A135">
            <v>135</v>
          </cell>
          <cell r="B135" t="str">
            <v>관내바닥</v>
          </cell>
          <cell r="C135" t="str">
            <v xml:space="preserve">전선 </v>
          </cell>
          <cell r="D135" t="str">
            <v>HIV   1.6</v>
          </cell>
          <cell r="E135" t="str">
            <v>m</v>
          </cell>
          <cell r="H135">
            <v>794</v>
          </cell>
          <cell r="I135">
            <v>84</v>
          </cell>
          <cell r="J135">
            <v>842</v>
          </cell>
          <cell r="K135">
            <v>90</v>
          </cell>
          <cell r="S135">
            <v>84</v>
          </cell>
          <cell r="U135">
            <v>0.1</v>
          </cell>
          <cell r="V135" t="str">
            <v>내선</v>
          </cell>
          <cell r="W135">
            <v>8.0000000000000002E-3</v>
          </cell>
        </row>
        <row r="136">
          <cell r="A136">
            <v>136</v>
          </cell>
          <cell r="C136" t="str">
            <v xml:space="preserve">전선 </v>
          </cell>
          <cell r="D136" t="str">
            <v>HIV   2.0</v>
          </cell>
          <cell r="E136" t="str">
            <v>m</v>
          </cell>
          <cell r="H136">
            <v>794</v>
          </cell>
          <cell r="I136">
            <v>124</v>
          </cell>
          <cell r="J136">
            <v>842</v>
          </cell>
          <cell r="K136">
            <v>132</v>
          </cell>
          <cell r="S136">
            <v>124</v>
          </cell>
          <cell r="U136">
            <v>0.1</v>
          </cell>
          <cell r="V136" t="str">
            <v>내선</v>
          </cell>
          <cell r="W136">
            <v>0.01</v>
          </cell>
        </row>
        <row r="137">
          <cell r="A137">
            <v>137</v>
          </cell>
          <cell r="B137" t="str">
            <v>관내바닥</v>
          </cell>
          <cell r="C137" t="str">
            <v xml:space="preserve">전선 </v>
          </cell>
          <cell r="D137" t="str">
            <v>HIV   2.0</v>
          </cell>
          <cell r="E137" t="str">
            <v>m</v>
          </cell>
          <cell r="H137">
            <v>794</v>
          </cell>
          <cell r="I137">
            <v>124</v>
          </cell>
          <cell r="J137">
            <v>842</v>
          </cell>
          <cell r="K137">
            <v>132</v>
          </cell>
          <cell r="S137">
            <v>124</v>
          </cell>
          <cell r="U137">
            <v>0.1</v>
          </cell>
          <cell r="V137" t="str">
            <v>내선</v>
          </cell>
          <cell r="W137">
            <v>8.0000000000000002E-3</v>
          </cell>
        </row>
        <row r="138">
          <cell r="A138">
            <v>138</v>
          </cell>
          <cell r="C138" t="str">
            <v xml:space="preserve">전선 </v>
          </cell>
          <cell r="D138" t="str">
            <v>HIV   5.5sq</v>
          </cell>
          <cell r="E138" t="str">
            <v>m</v>
          </cell>
          <cell r="H138">
            <v>762</v>
          </cell>
          <cell r="I138">
            <v>229</v>
          </cell>
          <cell r="J138">
            <v>842</v>
          </cell>
          <cell r="K138">
            <v>257</v>
          </cell>
          <cell r="S138">
            <v>229</v>
          </cell>
          <cell r="U138">
            <v>0.1</v>
          </cell>
          <cell r="V138" t="str">
            <v>내선</v>
          </cell>
          <cell r="W138">
            <v>0.01</v>
          </cell>
        </row>
        <row r="139">
          <cell r="A139">
            <v>139</v>
          </cell>
          <cell r="B139" t="str">
            <v>관내바닥</v>
          </cell>
          <cell r="C139" t="str">
            <v xml:space="preserve">전선 </v>
          </cell>
          <cell r="D139" t="str">
            <v>HIV   5.5sq</v>
          </cell>
          <cell r="E139" t="str">
            <v>m</v>
          </cell>
          <cell r="H139">
            <v>762</v>
          </cell>
          <cell r="I139">
            <v>229</v>
          </cell>
          <cell r="J139">
            <v>842</v>
          </cell>
          <cell r="K139">
            <v>257</v>
          </cell>
          <cell r="S139">
            <v>229</v>
          </cell>
          <cell r="U139">
            <v>0.1</v>
          </cell>
          <cell r="V139" t="str">
            <v>내선</v>
          </cell>
          <cell r="W139">
            <v>8.0000000000000002E-3</v>
          </cell>
        </row>
        <row r="140">
          <cell r="A140">
            <v>140</v>
          </cell>
          <cell r="C140" t="str">
            <v xml:space="preserve">전선 </v>
          </cell>
          <cell r="D140" t="str">
            <v>HIV   8sq</v>
          </cell>
          <cell r="E140" t="str">
            <v>m</v>
          </cell>
          <cell r="H140">
            <v>762</v>
          </cell>
          <cell r="I140">
            <v>325</v>
          </cell>
          <cell r="J140">
            <v>842</v>
          </cell>
          <cell r="K140">
            <v>365</v>
          </cell>
          <cell r="S140">
            <v>325</v>
          </cell>
          <cell r="U140">
            <v>0.1</v>
          </cell>
          <cell r="V140" t="str">
            <v>내선</v>
          </cell>
          <cell r="W140">
            <v>0.02</v>
          </cell>
        </row>
        <row r="141">
          <cell r="A141">
            <v>141</v>
          </cell>
          <cell r="B141" t="str">
            <v>관내바닥</v>
          </cell>
          <cell r="C141" t="str">
            <v xml:space="preserve">전선 </v>
          </cell>
          <cell r="D141" t="str">
            <v>HIV   8sq</v>
          </cell>
          <cell r="E141" t="str">
            <v>m</v>
          </cell>
          <cell r="H141">
            <v>762</v>
          </cell>
          <cell r="I141">
            <v>325</v>
          </cell>
          <cell r="J141">
            <v>842</v>
          </cell>
          <cell r="K141">
            <v>365</v>
          </cell>
          <cell r="S141">
            <v>325</v>
          </cell>
          <cell r="U141">
            <v>0.1</v>
          </cell>
          <cell r="V141" t="str">
            <v>내선</v>
          </cell>
          <cell r="W141">
            <v>1.6E-2</v>
          </cell>
        </row>
        <row r="142">
          <cell r="A142">
            <v>142</v>
          </cell>
          <cell r="C142" t="str">
            <v xml:space="preserve">전선 </v>
          </cell>
          <cell r="D142" t="str">
            <v>HIV   14sq</v>
          </cell>
          <cell r="E142" t="str">
            <v>m</v>
          </cell>
          <cell r="H142">
            <v>762</v>
          </cell>
          <cell r="I142">
            <v>641</v>
          </cell>
          <cell r="J142">
            <v>842</v>
          </cell>
          <cell r="K142">
            <v>718</v>
          </cell>
          <cell r="S142">
            <v>641</v>
          </cell>
          <cell r="U142">
            <v>0.1</v>
          </cell>
          <cell r="V142" t="str">
            <v>내선</v>
          </cell>
          <cell r="W142">
            <v>0.02</v>
          </cell>
        </row>
        <row r="143">
          <cell r="A143">
            <v>143</v>
          </cell>
          <cell r="B143" t="str">
            <v>관내바닥</v>
          </cell>
          <cell r="C143" t="str">
            <v xml:space="preserve">전선 </v>
          </cell>
          <cell r="D143" t="str">
            <v>HIV   14sq</v>
          </cell>
          <cell r="E143" t="str">
            <v>m</v>
          </cell>
          <cell r="H143">
            <v>762</v>
          </cell>
          <cell r="I143">
            <v>641</v>
          </cell>
          <cell r="J143">
            <v>842</v>
          </cell>
          <cell r="K143">
            <v>718</v>
          </cell>
          <cell r="S143">
            <v>641</v>
          </cell>
          <cell r="U143">
            <v>0.1</v>
          </cell>
          <cell r="V143" t="str">
            <v>내선</v>
          </cell>
          <cell r="W143">
            <v>1.6E-2</v>
          </cell>
        </row>
        <row r="144">
          <cell r="A144">
            <v>144</v>
          </cell>
          <cell r="C144" t="str">
            <v xml:space="preserve">전선 </v>
          </cell>
          <cell r="D144" t="str">
            <v>HIV   22sq</v>
          </cell>
          <cell r="E144" t="str">
            <v>m</v>
          </cell>
          <cell r="H144">
            <v>762</v>
          </cell>
          <cell r="I144">
            <v>976</v>
          </cell>
          <cell r="J144">
            <v>842</v>
          </cell>
          <cell r="K144">
            <v>1093</v>
          </cell>
          <cell r="S144">
            <v>976</v>
          </cell>
          <cell r="U144">
            <v>0.1</v>
          </cell>
          <cell r="V144" t="str">
            <v>내선</v>
          </cell>
          <cell r="W144">
            <v>3.1E-2</v>
          </cell>
        </row>
        <row r="145">
          <cell r="A145">
            <v>145</v>
          </cell>
          <cell r="C145" t="str">
            <v xml:space="preserve">전선 </v>
          </cell>
          <cell r="D145" t="str">
            <v>HIV   30sq</v>
          </cell>
          <cell r="E145" t="str">
            <v>m</v>
          </cell>
          <cell r="H145">
            <v>762</v>
          </cell>
          <cell r="I145">
            <v>1073</v>
          </cell>
          <cell r="J145">
            <v>842</v>
          </cell>
          <cell r="K145">
            <v>1322</v>
          </cell>
          <cell r="S145">
            <v>1073</v>
          </cell>
          <cell r="U145">
            <v>0.1</v>
          </cell>
          <cell r="V145" t="str">
            <v>내선</v>
          </cell>
          <cell r="W145">
            <v>3.1E-2</v>
          </cell>
        </row>
        <row r="146">
          <cell r="A146">
            <v>146</v>
          </cell>
          <cell r="C146" t="str">
            <v xml:space="preserve">전선 </v>
          </cell>
          <cell r="D146" t="str">
            <v>HIV   38sq</v>
          </cell>
          <cell r="E146" t="str">
            <v>m</v>
          </cell>
          <cell r="H146">
            <v>762</v>
          </cell>
          <cell r="I146">
            <v>1439</v>
          </cell>
          <cell r="J146">
            <v>842</v>
          </cell>
          <cell r="K146">
            <v>1740</v>
          </cell>
          <cell r="S146">
            <v>1439</v>
          </cell>
          <cell r="U146">
            <v>0.1</v>
          </cell>
          <cell r="V146" t="str">
            <v>내선</v>
          </cell>
          <cell r="W146">
            <v>3.1E-2</v>
          </cell>
        </row>
        <row r="147">
          <cell r="A147">
            <v>147</v>
          </cell>
          <cell r="C147" t="str">
            <v xml:space="preserve">전선 </v>
          </cell>
          <cell r="D147" t="str">
            <v>HIV   50sq</v>
          </cell>
          <cell r="E147" t="str">
            <v>m</v>
          </cell>
          <cell r="H147">
            <v>762</v>
          </cell>
          <cell r="I147">
            <v>2017</v>
          </cell>
          <cell r="J147">
            <v>842</v>
          </cell>
          <cell r="K147">
            <v>2437</v>
          </cell>
          <cell r="S147">
            <v>2017</v>
          </cell>
          <cell r="U147">
            <v>0.1</v>
          </cell>
          <cell r="V147" t="str">
            <v>내선</v>
          </cell>
          <cell r="W147">
            <v>5.1999999999999998E-2</v>
          </cell>
        </row>
        <row r="148">
          <cell r="A148">
            <v>148</v>
          </cell>
          <cell r="C148" t="str">
            <v xml:space="preserve">전선 </v>
          </cell>
          <cell r="D148" t="str">
            <v>HIV   60sq</v>
          </cell>
          <cell r="E148" t="str">
            <v>m</v>
          </cell>
          <cell r="H148">
            <v>762</v>
          </cell>
          <cell r="I148">
            <v>2447</v>
          </cell>
          <cell r="J148">
            <v>842</v>
          </cell>
          <cell r="K148">
            <v>2956</v>
          </cell>
          <cell r="S148">
            <v>2447</v>
          </cell>
          <cell r="U148">
            <v>0.1</v>
          </cell>
          <cell r="V148" t="str">
            <v>내선</v>
          </cell>
          <cell r="W148">
            <v>5.1999999999999998E-2</v>
          </cell>
        </row>
        <row r="149">
          <cell r="A149">
            <v>149</v>
          </cell>
          <cell r="C149" t="str">
            <v xml:space="preserve">전선 </v>
          </cell>
          <cell r="D149" t="str">
            <v>HIV   80sq</v>
          </cell>
          <cell r="E149" t="str">
            <v>m</v>
          </cell>
          <cell r="H149">
            <v>762</v>
          </cell>
          <cell r="I149">
            <v>3060</v>
          </cell>
          <cell r="J149">
            <v>842</v>
          </cell>
          <cell r="K149">
            <v>3697</v>
          </cell>
          <cell r="S149">
            <v>3060</v>
          </cell>
          <cell r="U149">
            <v>0.1</v>
          </cell>
          <cell r="V149" t="str">
            <v>내선</v>
          </cell>
          <cell r="W149">
            <v>6.4000000000000001E-2</v>
          </cell>
        </row>
        <row r="150">
          <cell r="A150">
            <v>150</v>
          </cell>
          <cell r="C150" t="str">
            <v xml:space="preserve">전선 </v>
          </cell>
          <cell r="D150" t="str">
            <v>HIV   100sq</v>
          </cell>
          <cell r="E150" t="str">
            <v>m</v>
          </cell>
          <cell r="H150">
            <v>762</v>
          </cell>
          <cell r="I150">
            <v>3858</v>
          </cell>
          <cell r="J150">
            <v>842</v>
          </cell>
          <cell r="K150">
            <v>4661</v>
          </cell>
          <cell r="S150">
            <v>3858</v>
          </cell>
          <cell r="U150">
            <v>0.1</v>
          </cell>
          <cell r="V150" t="str">
            <v>내선</v>
          </cell>
          <cell r="W150">
            <v>6.4000000000000001E-2</v>
          </cell>
        </row>
        <row r="151">
          <cell r="A151">
            <v>151</v>
          </cell>
          <cell r="C151" t="str">
            <v xml:space="preserve">전선 </v>
          </cell>
          <cell r="D151" t="str">
            <v>HIV   125sq</v>
          </cell>
          <cell r="E151" t="str">
            <v>m</v>
          </cell>
          <cell r="H151">
            <v>762</v>
          </cell>
          <cell r="I151">
            <v>4799</v>
          </cell>
          <cell r="J151">
            <v>842</v>
          </cell>
          <cell r="K151">
            <v>5798</v>
          </cell>
          <cell r="S151">
            <v>4799</v>
          </cell>
          <cell r="U151">
            <v>0.1</v>
          </cell>
          <cell r="V151" t="str">
            <v>내선</v>
          </cell>
          <cell r="W151">
            <v>8.7999999999999995E-2</v>
          </cell>
        </row>
        <row r="152">
          <cell r="A152">
            <v>152</v>
          </cell>
          <cell r="C152" t="str">
            <v xml:space="preserve">전선 </v>
          </cell>
          <cell r="D152" t="str">
            <v>HIV   150sq</v>
          </cell>
          <cell r="E152" t="str">
            <v>m</v>
          </cell>
          <cell r="H152">
            <v>762</v>
          </cell>
          <cell r="I152">
            <v>5911</v>
          </cell>
          <cell r="J152">
            <v>842</v>
          </cell>
          <cell r="K152">
            <v>7141</v>
          </cell>
          <cell r="S152">
            <v>5911</v>
          </cell>
          <cell r="U152">
            <v>0.1</v>
          </cell>
          <cell r="V152" t="str">
            <v>내선</v>
          </cell>
          <cell r="W152">
            <v>8.7999999999999995E-2</v>
          </cell>
        </row>
        <row r="153">
          <cell r="A153">
            <v>153</v>
          </cell>
          <cell r="C153" t="str">
            <v xml:space="preserve">전선 </v>
          </cell>
          <cell r="D153" t="str">
            <v>HIV   200sq</v>
          </cell>
          <cell r="E153" t="str">
            <v>m</v>
          </cell>
          <cell r="H153">
            <v>762</v>
          </cell>
          <cell r="I153">
            <v>7421</v>
          </cell>
          <cell r="J153">
            <v>842</v>
          </cell>
          <cell r="K153">
            <v>8964</v>
          </cell>
          <cell r="S153">
            <v>7421</v>
          </cell>
          <cell r="U153">
            <v>0.1</v>
          </cell>
          <cell r="V153" t="str">
            <v>내선</v>
          </cell>
          <cell r="W153">
            <v>0.107</v>
          </cell>
        </row>
        <row r="154">
          <cell r="A154">
            <v>154</v>
          </cell>
          <cell r="C154" t="str">
            <v xml:space="preserve">전선 </v>
          </cell>
          <cell r="D154" t="str">
            <v>HIV   250sq</v>
          </cell>
          <cell r="E154" t="str">
            <v>m</v>
          </cell>
          <cell r="H154">
            <v>762</v>
          </cell>
          <cell r="I154">
            <v>9300</v>
          </cell>
          <cell r="J154">
            <v>842</v>
          </cell>
          <cell r="K154">
            <v>11234</v>
          </cell>
          <cell r="S154">
            <v>9300</v>
          </cell>
          <cell r="U154">
            <v>0.1</v>
          </cell>
          <cell r="V154" t="str">
            <v>내선</v>
          </cell>
          <cell r="W154">
            <v>0.13</v>
          </cell>
        </row>
        <row r="155">
          <cell r="A155">
            <v>155</v>
          </cell>
          <cell r="C155" t="str">
            <v xml:space="preserve">전선 </v>
          </cell>
          <cell r="D155" t="str">
            <v>HIV   325sq</v>
          </cell>
          <cell r="E155" t="str">
            <v>m</v>
          </cell>
          <cell r="H155">
            <v>762</v>
          </cell>
          <cell r="I155">
            <v>12133</v>
          </cell>
          <cell r="J155">
            <v>842</v>
          </cell>
          <cell r="K155">
            <v>14656</v>
          </cell>
          <cell r="S155">
            <v>12133</v>
          </cell>
          <cell r="U155">
            <v>0.1</v>
          </cell>
          <cell r="V155" t="str">
            <v>내선</v>
          </cell>
          <cell r="W155">
            <v>0.16</v>
          </cell>
        </row>
        <row r="156">
          <cell r="A156">
            <v>156</v>
          </cell>
          <cell r="S156" t="str">
            <v/>
          </cell>
        </row>
        <row r="157">
          <cell r="A157">
            <v>157</v>
          </cell>
          <cell r="S157" t="str">
            <v/>
          </cell>
        </row>
        <row r="158">
          <cell r="A158">
            <v>158</v>
          </cell>
          <cell r="C158" t="str">
            <v xml:space="preserve">전선 </v>
          </cell>
          <cell r="D158" t="str">
            <v>GV   1.6</v>
          </cell>
          <cell r="E158" t="str">
            <v>m</v>
          </cell>
          <cell r="H158">
            <v>795</v>
          </cell>
          <cell r="I158">
            <v>171</v>
          </cell>
          <cell r="J158">
            <v>844</v>
          </cell>
          <cell r="K158">
            <v>177</v>
          </cell>
          <cell r="S158">
            <v>171</v>
          </cell>
          <cell r="U158">
            <v>0.1</v>
          </cell>
          <cell r="V158" t="str">
            <v>내선</v>
          </cell>
          <cell r="W158">
            <v>0.01</v>
          </cell>
        </row>
        <row r="159">
          <cell r="A159">
            <v>159</v>
          </cell>
          <cell r="B159" t="str">
            <v>관내바닥</v>
          </cell>
          <cell r="C159" t="str">
            <v xml:space="preserve">전선 </v>
          </cell>
          <cell r="D159" t="str">
            <v>GV   1.6</v>
          </cell>
          <cell r="E159" t="str">
            <v>m</v>
          </cell>
          <cell r="H159">
            <v>763</v>
          </cell>
          <cell r="I159">
            <v>171</v>
          </cell>
          <cell r="J159">
            <v>844</v>
          </cell>
          <cell r="K159">
            <v>177</v>
          </cell>
          <cell r="S159">
            <v>171</v>
          </cell>
          <cell r="U159">
            <v>0.1</v>
          </cell>
          <cell r="V159" t="str">
            <v>내선</v>
          </cell>
          <cell r="W159">
            <v>8.0000000000000002E-3</v>
          </cell>
        </row>
        <row r="160">
          <cell r="A160">
            <v>160</v>
          </cell>
          <cell r="C160" t="str">
            <v xml:space="preserve">전선 </v>
          </cell>
          <cell r="D160" t="str">
            <v>GV   2.0</v>
          </cell>
          <cell r="E160" t="str">
            <v>m</v>
          </cell>
          <cell r="H160">
            <v>763</v>
          </cell>
          <cell r="I160">
            <v>226</v>
          </cell>
          <cell r="J160">
            <v>844</v>
          </cell>
          <cell r="K160">
            <v>234</v>
          </cell>
          <cell r="S160">
            <v>226</v>
          </cell>
          <cell r="U160">
            <v>0.1</v>
          </cell>
          <cell r="V160" t="str">
            <v>내선</v>
          </cell>
          <cell r="W160">
            <v>0.01</v>
          </cell>
        </row>
        <row r="161">
          <cell r="A161">
            <v>161</v>
          </cell>
          <cell r="B161" t="str">
            <v>관내바닥</v>
          </cell>
          <cell r="C161" t="str">
            <v xml:space="preserve">전선 </v>
          </cell>
          <cell r="D161" t="str">
            <v>GV   2.0</v>
          </cell>
          <cell r="E161" t="str">
            <v>m</v>
          </cell>
          <cell r="H161">
            <v>763</v>
          </cell>
          <cell r="I161">
            <v>226</v>
          </cell>
          <cell r="J161">
            <v>844</v>
          </cell>
          <cell r="K161">
            <v>234</v>
          </cell>
          <cell r="S161">
            <v>226</v>
          </cell>
          <cell r="U161">
            <v>0.1</v>
          </cell>
          <cell r="V161" t="str">
            <v>내선</v>
          </cell>
          <cell r="W161">
            <v>8.0000000000000002E-3</v>
          </cell>
        </row>
        <row r="162">
          <cell r="A162">
            <v>162</v>
          </cell>
          <cell r="C162" t="str">
            <v xml:space="preserve">전선 </v>
          </cell>
          <cell r="D162" t="str">
            <v>GV   2.0sq</v>
          </cell>
          <cell r="E162" t="str">
            <v>m</v>
          </cell>
          <cell r="H162">
            <v>763</v>
          </cell>
          <cell r="I162">
            <v>205</v>
          </cell>
          <cell r="J162">
            <v>844</v>
          </cell>
          <cell r="K162">
            <v>212</v>
          </cell>
          <cell r="S162">
            <v>205</v>
          </cell>
          <cell r="U162">
            <v>0.1</v>
          </cell>
          <cell r="V162" t="str">
            <v>내선</v>
          </cell>
          <cell r="W162">
            <v>0.01</v>
          </cell>
        </row>
        <row r="163">
          <cell r="A163">
            <v>163</v>
          </cell>
          <cell r="B163" t="str">
            <v>관내바닥</v>
          </cell>
          <cell r="C163" t="str">
            <v xml:space="preserve">전선 </v>
          </cell>
          <cell r="D163" t="str">
            <v>GV   2.0sq</v>
          </cell>
          <cell r="E163" t="str">
            <v>m</v>
          </cell>
          <cell r="H163">
            <v>763</v>
          </cell>
          <cell r="I163">
            <v>205</v>
          </cell>
          <cell r="J163">
            <v>844</v>
          </cell>
          <cell r="K163">
            <v>212</v>
          </cell>
          <cell r="S163">
            <v>205</v>
          </cell>
          <cell r="U163">
            <v>0.1</v>
          </cell>
          <cell r="V163" t="str">
            <v>내선</v>
          </cell>
          <cell r="W163">
            <v>8.0000000000000002E-3</v>
          </cell>
        </row>
        <row r="164">
          <cell r="A164">
            <v>164</v>
          </cell>
          <cell r="C164" t="str">
            <v xml:space="preserve">전선 </v>
          </cell>
          <cell r="D164" t="str">
            <v>GV   3.5sq</v>
          </cell>
          <cell r="E164" t="str">
            <v>m</v>
          </cell>
          <cell r="H164">
            <v>763</v>
          </cell>
          <cell r="I164">
            <v>277</v>
          </cell>
          <cell r="J164">
            <v>844</v>
          </cell>
          <cell r="K164">
            <v>286</v>
          </cell>
          <cell r="S164">
            <v>277</v>
          </cell>
          <cell r="U164">
            <v>0.1</v>
          </cell>
          <cell r="V164" t="str">
            <v>내선</v>
          </cell>
          <cell r="W164">
            <v>0.01</v>
          </cell>
        </row>
        <row r="165">
          <cell r="A165">
            <v>165</v>
          </cell>
          <cell r="B165" t="str">
            <v>관내바닥</v>
          </cell>
          <cell r="C165" t="str">
            <v xml:space="preserve">전선 </v>
          </cell>
          <cell r="D165" t="str">
            <v>GV   3.5sq</v>
          </cell>
          <cell r="E165" t="str">
            <v>m</v>
          </cell>
          <cell r="H165">
            <v>763</v>
          </cell>
          <cell r="I165">
            <v>277</v>
          </cell>
          <cell r="J165">
            <v>844</v>
          </cell>
          <cell r="K165">
            <v>286</v>
          </cell>
          <cell r="S165">
            <v>277</v>
          </cell>
          <cell r="U165">
            <v>0.1</v>
          </cell>
          <cell r="V165" t="str">
            <v>내선</v>
          </cell>
          <cell r="W165">
            <v>8.0000000000000002E-3</v>
          </cell>
        </row>
        <row r="166">
          <cell r="A166">
            <v>166</v>
          </cell>
          <cell r="C166" t="str">
            <v xml:space="preserve">전선 </v>
          </cell>
          <cell r="D166" t="str">
            <v>GV   5.5sq</v>
          </cell>
          <cell r="E166" t="str">
            <v>m</v>
          </cell>
          <cell r="H166">
            <v>763</v>
          </cell>
          <cell r="I166">
            <v>377</v>
          </cell>
          <cell r="J166">
            <v>844</v>
          </cell>
          <cell r="K166">
            <v>388</v>
          </cell>
          <cell r="S166">
            <v>377</v>
          </cell>
          <cell r="U166">
            <v>0.1</v>
          </cell>
          <cell r="V166" t="str">
            <v>내선</v>
          </cell>
          <cell r="W166">
            <v>0.01</v>
          </cell>
        </row>
        <row r="167">
          <cell r="A167">
            <v>167</v>
          </cell>
          <cell r="B167" t="str">
            <v>관내바닥</v>
          </cell>
          <cell r="C167" t="str">
            <v xml:space="preserve">전선 </v>
          </cell>
          <cell r="D167" t="str">
            <v>GV   5.5sq</v>
          </cell>
          <cell r="E167" t="str">
            <v>m</v>
          </cell>
          <cell r="H167">
            <v>763</v>
          </cell>
          <cell r="I167">
            <v>377</v>
          </cell>
          <cell r="J167">
            <v>844</v>
          </cell>
          <cell r="K167">
            <v>388</v>
          </cell>
          <cell r="S167">
            <v>377</v>
          </cell>
          <cell r="U167">
            <v>0.1</v>
          </cell>
          <cell r="V167" t="str">
            <v>내선</v>
          </cell>
          <cell r="W167">
            <v>8.0000000000000002E-3</v>
          </cell>
        </row>
        <row r="168">
          <cell r="A168">
            <v>168</v>
          </cell>
          <cell r="C168" t="str">
            <v xml:space="preserve">전선 </v>
          </cell>
          <cell r="D168" t="str">
            <v>GV   8sq</v>
          </cell>
          <cell r="E168" t="str">
            <v>m</v>
          </cell>
          <cell r="H168">
            <v>763</v>
          </cell>
          <cell r="I168">
            <v>576</v>
          </cell>
          <cell r="J168">
            <v>844</v>
          </cell>
          <cell r="K168">
            <v>594</v>
          </cell>
          <cell r="S168">
            <v>576</v>
          </cell>
          <cell r="U168">
            <v>0.1</v>
          </cell>
          <cell r="V168" t="str">
            <v>내선</v>
          </cell>
          <cell r="W168">
            <v>0.02</v>
          </cell>
        </row>
        <row r="169">
          <cell r="A169">
            <v>169</v>
          </cell>
          <cell r="B169" t="str">
            <v>관내바닥</v>
          </cell>
          <cell r="C169" t="str">
            <v xml:space="preserve">전선 </v>
          </cell>
          <cell r="D169" t="str">
            <v>GV   8sq</v>
          </cell>
          <cell r="E169" t="str">
            <v>m</v>
          </cell>
          <cell r="H169">
            <v>763</v>
          </cell>
          <cell r="I169">
            <v>576</v>
          </cell>
          <cell r="J169">
            <v>844</v>
          </cell>
          <cell r="K169">
            <v>594</v>
          </cell>
          <cell r="S169">
            <v>576</v>
          </cell>
          <cell r="U169">
            <v>0.1</v>
          </cell>
          <cell r="V169" t="str">
            <v>내선</v>
          </cell>
          <cell r="W169">
            <v>1.6E-2</v>
          </cell>
        </row>
        <row r="170">
          <cell r="A170">
            <v>170</v>
          </cell>
          <cell r="C170" t="str">
            <v xml:space="preserve">전선 </v>
          </cell>
          <cell r="D170" t="str">
            <v>GV   14sq</v>
          </cell>
          <cell r="E170" t="str">
            <v>m</v>
          </cell>
          <cell r="H170">
            <v>763</v>
          </cell>
          <cell r="I170">
            <v>971</v>
          </cell>
          <cell r="J170">
            <v>844</v>
          </cell>
          <cell r="K170">
            <v>1002</v>
          </cell>
          <cell r="S170">
            <v>971</v>
          </cell>
          <cell r="U170">
            <v>0.1</v>
          </cell>
          <cell r="V170" t="str">
            <v>내선</v>
          </cell>
          <cell r="W170">
            <v>0.02</v>
          </cell>
        </row>
        <row r="171">
          <cell r="A171">
            <v>171</v>
          </cell>
          <cell r="C171" t="str">
            <v xml:space="preserve">전선 </v>
          </cell>
          <cell r="D171" t="str">
            <v>GV   22sq</v>
          </cell>
          <cell r="E171" t="str">
            <v>m</v>
          </cell>
          <cell r="H171">
            <v>763</v>
          </cell>
          <cell r="I171">
            <v>1348</v>
          </cell>
          <cell r="J171">
            <v>844</v>
          </cell>
          <cell r="K171">
            <v>1391</v>
          </cell>
          <cell r="S171">
            <v>1348</v>
          </cell>
          <cell r="U171">
            <v>0.1</v>
          </cell>
          <cell r="V171" t="str">
            <v>내선</v>
          </cell>
          <cell r="W171">
            <v>3.1E-2</v>
          </cell>
        </row>
        <row r="172">
          <cell r="A172">
            <v>172</v>
          </cell>
          <cell r="C172" t="str">
            <v xml:space="preserve">전선 </v>
          </cell>
          <cell r="E172" t="str">
            <v>m</v>
          </cell>
          <cell r="H172">
            <v>763</v>
          </cell>
          <cell r="I172">
            <v>1743</v>
          </cell>
          <cell r="J172">
            <v>844</v>
          </cell>
          <cell r="S172">
            <v>1743</v>
          </cell>
          <cell r="U172">
            <v>0.1</v>
          </cell>
          <cell r="V172" t="str">
            <v>내선</v>
          </cell>
          <cell r="W172">
            <v>3.1E-2</v>
          </cell>
        </row>
        <row r="173">
          <cell r="A173">
            <v>173</v>
          </cell>
          <cell r="C173" t="str">
            <v xml:space="preserve">전선 </v>
          </cell>
          <cell r="D173" t="str">
            <v>GV   38sq</v>
          </cell>
          <cell r="E173" t="str">
            <v>m</v>
          </cell>
          <cell r="H173">
            <v>763</v>
          </cell>
          <cell r="I173">
            <v>2032</v>
          </cell>
          <cell r="J173">
            <v>844</v>
          </cell>
          <cell r="K173">
            <v>2095</v>
          </cell>
          <cell r="S173">
            <v>2032</v>
          </cell>
          <cell r="U173">
            <v>0.1</v>
          </cell>
          <cell r="V173" t="str">
            <v>내선</v>
          </cell>
          <cell r="W173">
            <v>3.1E-2</v>
          </cell>
        </row>
        <row r="174">
          <cell r="A174">
            <v>174</v>
          </cell>
          <cell r="C174" t="str">
            <v xml:space="preserve">전선 </v>
          </cell>
          <cell r="E174" t="str">
            <v>m</v>
          </cell>
          <cell r="H174">
            <v>763</v>
          </cell>
          <cell r="I174">
            <v>2728</v>
          </cell>
          <cell r="J174">
            <v>844</v>
          </cell>
          <cell r="S174">
            <v>2728</v>
          </cell>
          <cell r="U174">
            <v>0.1</v>
          </cell>
          <cell r="V174" t="str">
            <v>내선</v>
          </cell>
          <cell r="W174">
            <v>5.1999999999999998E-2</v>
          </cell>
        </row>
        <row r="175">
          <cell r="A175">
            <v>175</v>
          </cell>
          <cell r="C175" t="str">
            <v xml:space="preserve">전선 </v>
          </cell>
          <cell r="D175" t="str">
            <v>GV   60sq</v>
          </cell>
          <cell r="E175" t="str">
            <v>m</v>
          </cell>
          <cell r="H175">
            <v>763</v>
          </cell>
          <cell r="I175">
            <v>3212</v>
          </cell>
          <cell r="J175">
            <v>844</v>
          </cell>
          <cell r="K175">
            <v>3312</v>
          </cell>
          <cell r="S175">
            <v>3212</v>
          </cell>
          <cell r="U175">
            <v>0.1</v>
          </cell>
          <cell r="V175" t="str">
            <v>내선</v>
          </cell>
          <cell r="W175">
            <v>5.1999999999999998E-2</v>
          </cell>
        </row>
        <row r="176">
          <cell r="A176">
            <v>176</v>
          </cell>
          <cell r="C176" t="str">
            <v xml:space="preserve">전선 </v>
          </cell>
          <cell r="E176" t="str">
            <v>m</v>
          </cell>
          <cell r="H176">
            <v>763</v>
          </cell>
          <cell r="I176">
            <v>4099</v>
          </cell>
          <cell r="J176">
            <v>844</v>
          </cell>
          <cell r="S176">
            <v>4099</v>
          </cell>
          <cell r="U176">
            <v>0.1</v>
          </cell>
          <cell r="V176" t="str">
            <v>내선</v>
          </cell>
          <cell r="W176">
            <v>6.4000000000000001E-2</v>
          </cell>
        </row>
        <row r="177">
          <cell r="A177">
            <v>177</v>
          </cell>
          <cell r="C177" t="str">
            <v xml:space="preserve">전선 </v>
          </cell>
          <cell r="D177" t="str">
            <v>GV   100sq</v>
          </cell>
          <cell r="E177" t="str">
            <v>m</v>
          </cell>
          <cell r="H177">
            <v>763</v>
          </cell>
          <cell r="I177">
            <v>4785</v>
          </cell>
          <cell r="J177">
            <v>844</v>
          </cell>
          <cell r="K177">
            <v>4934</v>
          </cell>
          <cell r="S177">
            <v>4785</v>
          </cell>
          <cell r="U177">
            <v>0.1</v>
          </cell>
          <cell r="V177" t="str">
            <v>내선</v>
          </cell>
          <cell r="W177">
            <v>6.4000000000000001E-2</v>
          </cell>
        </row>
        <row r="178">
          <cell r="A178">
            <v>178</v>
          </cell>
          <cell r="S178" t="str">
            <v/>
          </cell>
        </row>
        <row r="179">
          <cell r="A179">
            <v>179</v>
          </cell>
          <cell r="S179" t="str">
            <v/>
          </cell>
        </row>
        <row r="180">
          <cell r="A180">
            <v>180</v>
          </cell>
          <cell r="C180" t="str">
            <v>전화선</v>
          </cell>
          <cell r="D180" t="str">
            <v>TIV 0.8/2C</v>
          </cell>
          <cell r="E180" t="str">
            <v>m</v>
          </cell>
          <cell r="H180">
            <v>811</v>
          </cell>
          <cell r="I180">
            <v>80</v>
          </cell>
          <cell r="J180">
            <v>854</v>
          </cell>
          <cell r="K180">
            <v>75</v>
          </cell>
          <cell r="S180">
            <v>75</v>
          </cell>
          <cell r="U180">
            <v>0.1</v>
          </cell>
          <cell r="V180" t="str">
            <v>통내</v>
          </cell>
          <cell r="W180">
            <v>1.4999999999999999E-2</v>
          </cell>
        </row>
        <row r="181">
          <cell r="A181">
            <v>181</v>
          </cell>
          <cell r="C181" t="str">
            <v>전화선</v>
          </cell>
          <cell r="D181" t="str">
            <v>TIV 0.8/2C×2</v>
          </cell>
          <cell r="E181" t="str">
            <v>m</v>
          </cell>
          <cell r="H181">
            <v>811</v>
          </cell>
          <cell r="I181">
            <v>160</v>
          </cell>
          <cell r="J181">
            <v>854</v>
          </cell>
          <cell r="K181">
            <v>150</v>
          </cell>
          <cell r="S181">
            <v>150</v>
          </cell>
          <cell r="U181">
            <v>0.1</v>
          </cell>
          <cell r="V181" t="str">
            <v>통내</v>
          </cell>
          <cell r="W181">
            <v>2.7E-2</v>
          </cell>
        </row>
        <row r="182">
          <cell r="A182">
            <v>182</v>
          </cell>
          <cell r="C182" t="str">
            <v>전화선</v>
          </cell>
          <cell r="D182" t="str">
            <v>TIV 0.8/2C×3</v>
          </cell>
          <cell r="E182" t="str">
            <v>m</v>
          </cell>
          <cell r="H182">
            <v>811</v>
          </cell>
          <cell r="I182">
            <v>240</v>
          </cell>
          <cell r="J182">
            <v>854</v>
          </cell>
          <cell r="K182">
            <v>225</v>
          </cell>
          <cell r="S182">
            <v>225</v>
          </cell>
          <cell r="U182">
            <v>0.1</v>
          </cell>
          <cell r="V182" t="str">
            <v>통내</v>
          </cell>
          <cell r="W182">
            <v>3.5999999999999997E-2</v>
          </cell>
        </row>
        <row r="183">
          <cell r="A183">
            <v>183</v>
          </cell>
          <cell r="C183" t="str">
            <v>전화선</v>
          </cell>
          <cell r="D183" t="str">
            <v>TIV 0.8/2C×4</v>
          </cell>
          <cell r="E183" t="str">
            <v>m</v>
          </cell>
          <cell r="H183">
            <v>811</v>
          </cell>
          <cell r="I183">
            <v>320</v>
          </cell>
          <cell r="J183">
            <v>854</v>
          </cell>
          <cell r="K183">
            <v>300</v>
          </cell>
          <cell r="S183">
            <v>300</v>
          </cell>
          <cell r="U183">
            <v>0.1</v>
          </cell>
          <cell r="V183" t="str">
            <v>통내</v>
          </cell>
          <cell r="W183">
            <v>4.8000000000000001E-2</v>
          </cell>
        </row>
        <row r="184">
          <cell r="A184">
            <v>184</v>
          </cell>
          <cell r="C184" t="str">
            <v>전화선</v>
          </cell>
          <cell r="D184" t="str">
            <v>TIV 0.8/2C×6</v>
          </cell>
          <cell r="E184" t="str">
            <v>m</v>
          </cell>
          <cell r="H184">
            <v>811</v>
          </cell>
          <cell r="I184">
            <v>480</v>
          </cell>
          <cell r="J184">
            <v>854</v>
          </cell>
          <cell r="K184">
            <v>450</v>
          </cell>
          <cell r="S184">
            <v>450</v>
          </cell>
          <cell r="U184">
            <v>0.1</v>
          </cell>
          <cell r="V184" t="str">
            <v>통내</v>
          </cell>
          <cell r="W184">
            <v>7.1999999999999995E-2</v>
          </cell>
        </row>
        <row r="185">
          <cell r="A185">
            <v>185</v>
          </cell>
          <cell r="C185" t="str">
            <v>전화선</v>
          </cell>
          <cell r="D185" t="str">
            <v>TIV 0.8/2C×8</v>
          </cell>
          <cell r="E185" t="str">
            <v>m</v>
          </cell>
          <cell r="H185">
            <v>811</v>
          </cell>
          <cell r="I185">
            <v>640</v>
          </cell>
          <cell r="J185">
            <v>854</v>
          </cell>
          <cell r="K185">
            <v>600</v>
          </cell>
          <cell r="S185">
            <v>600</v>
          </cell>
          <cell r="U185">
            <v>0.1</v>
          </cell>
          <cell r="V185" t="str">
            <v>통내</v>
          </cell>
          <cell r="W185">
            <v>9.6000000000000002E-2</v>
          </cell>
        </row>
        <row r="186">
          <cell r="A186">
            <v>186</v>
          </cell>
          <cell r="C186" t="str">
            <v>전화선</v>
          </cell>
          <cell r="D186" t="str">
            <v>TIV 0.8/2C×10</v>
          </cell>
          <cell r="E186" t="str">
            <v>m</v>
          </cell>
          <cell r="H186">
            <v>811</v>
          </cell>
          <cell r="I186">
            <v>800</v>
          </cell>
          <cell r="J186">
            <v>854</v>
          </cell>
          <cell r="K186">
            <v>750</v>
          </cell>
          <cell r="S186">
            <v>750</v>
          </cell>
          <cell r="U186">
            <v>0.1</v>
          </cell>
          <cell r="V186" t="str">
            <v>통내</v>
          </cell>
          <cell r="W186">
            <v>0.12</v>
          </cell>
        </row>
        <row r="187">
          <cell r="A187">
            <v>187</v>
          </cell>
          <cell r="C187" t="str">
            <v>전화선</v>
          </cell>
          <cell r="D187" t="str">
            <v>TIV 0.8/2C×12</v>
          </cell>
          <cell r="E187" t="str">
            <v>m</v>
          </cell>
          <cell r="H187">
            <v>811</v>
          </cell>
          <cell r="I187">
            <v>960</v>
          </cell>
          <cell r="J187">
            <v>854</v>
          </cell>
          <cell r="K187">
            <v>900</v>
          </cell>
          <cell r="S187">
            <v>900</v>
          </cell>
          <cell r="U187">
            <v>0.1</v>
          </cell>
          <cell r="V187" t="str">
            <v>통내</v>
          </cell>
          <cell r="W187">
            <v>0.14400000000000002</v>
          </cell>
        </row>
        <row r="188">
          <cell r="A188">
            <v>188</v>
          </cell>
          <cell r="C188" t="str">
            <v>전화선</v>
          </cell>
          <cell r="D188" t="str">
            <v>TIV 0.8/2C×14</v>
          </cell>
          <cell r="E188" t="str">
            <v>m</v>
          </cell>
          <cell r="H188">
            <v>811</v>
          </cell>
          <cell r="I188">
            <v>1120</v>
          </cell>
          <cell r="J188">
            <v>854</v>
          </cell>
          <cell r="K188">
            <v>1050</v>
          </cell>
          <cell r="S188">
            <v>1050</v>
          </cell>
          <cell r="U188">
            <v>0.1</v>
          </cell>
          <cell r="V188" t="str">
            <v>통내</v>
          </cell>
          <cell r="W188">
            <v>0.16800000000000001</v>
          </cell>
        </row>
        <row r="189">
          <cell r="A189">
            <v>189</v>
          </cell>
          <cell r="C189" t="str">
            <v>전화선</v>
          </cell>
          <cell r="D189" t="str">
            <v>TIV 0.8/2C×16</v>
          </cell>
          <cell r="E189" t="str">
            <v>m</v>
          </cell>
          <cell r="H189">
            <v>811</v>
          </cell>
          <cell r="I189">
            <v>1280</v>
          </cell>
          <cell r="J189">
            <v>854</v>
          </cell>
          <cell r="K189">
            <v>1200</v>
          </cell>
          <cell r="S189">
            <v>1200</v>
          </cell>
          <cell r="U189">
            <v>0.1</v>
          </cell>
          <cell r="V189" t="str">
            <v>통내</v>
          </cell>
          <cell r="W189">
            <v>0.192</v>
          </cell>
        </row>
        <row r="190">
          <cell r="A190">
            <v>190</v>
          </cell>
          <cell r="S190" t="str">
            <v/>
          </cell>
        </row>
        <row r="191">
          <cell r="A191">
            <v>191</v>
          </cell>
          <cell r="C191" t="str">
            <v>전화선</v>
          </cell>
          <cell r="D191" t="str">
            <v>TOV 1.0/2C</v>
          </cell>
          <cell r="E191" t="str">
            <v>m</v>
          </cell>
          <cell r="H191">
            <v>811</v>
          </cell>
          <cell r="I191">
            <v>151</v>
          </cell>
          <cell r="J191">
            <v>854</v>
          </cell>
          <cell r="K191">
            <v>114</v>
          </cell>
          <cell r="S191">
            <v>114</v>
          </cell>
          <cell r="U191">
            <v>0.1</v>
          </cell>
          <cell r="V191" t="str">
            <v>통내</v>
          </cell>
          <cell r="W191">
            <v>1.4999999999999999E-2</v>
          </cell>
        </row>
        <row r="192">
          <cell r="A192">
            <v>192</v>
          </cell>
          <cell r="C192" t="str">
            <v>전화선</v>
          </cell>
          <cell r="D192" t="str">
            <v>TOV 1.2/2C</v>
          </cell>
          <cell r="E192" t="str">
            <v>m</v>
          </cell>
          <cell r="H192">
            <v>811</v>
          </cell>
          <cell r="I192">
            <v>158</v>
          </cell>
          <cell r="J192">
            <v>854</v>
          </cell>
          <cell r="K192">
            <v>140</v>
          </cell>
          <cell r="S192">
            <v>140</v>
          </cell>
          <cell r="U192">
            <v>0.1</v>
          </cell>
          <cell r="V192" t="str">
            <v>통내</v>
          </cell>
          <cell r="W192">
            <v>1.4999999999999999E-2</v>
          </cell>
        </row>
        <row r="193">
          <cell r="A193">
            <v>193</v>
          </cell>
          <cell r="S193" t="str">
            <v/>
          </cell>
        </row>
        <row r="194">
          <cell r="A194">
            <v>194</v>
          </cell>
          <cell r="S194" t="str">
            <v/>
          </cell>
        </row>
        <row r="195">
          <cell r="A195">
            <v>195</v>
          </cell>
          <cell r="S195" t="str">
            <v/>
          </cell>
        </row>
        <row r="196">
          <cell r="A196">
            <v>196</v>
          </cell>
          <cell r="C196" t="str">
            <v>고압케이블</v>
          </cell>
          <cell r="D196" t="str">
            <v>3.3KV CV8sq/1C</v>
          </cell>
          <cell r="E196" t="str">
            <v>m</v>
          </cell>
          <cell r="H196">
            <v>799</v>
          </cell>
          <cell r="I196">
            <v>1378</v>
          </cell>
          <cell r="J196">
            <v>851</v>
          </cell>
          <cell r="K196">
            <v>1944</v>
          </cell>
          <cell r="S196">
            <v>1378</v>
          </cell>
          <cell r="U196">
            <v>0.05</v>
          </cell>
          <cell r="V196" t="str">
            <v>고케</v>
          </cell>
          <cell r="W196">
            <v>1.5400000000000002E-2</v>
          </cell>
        </row>
        <row r="197">
          <cell r="A197">
            <v>197</v>
          </cell>
          <cell r="C197" t="str">
            <v>고압케이블</v>
          </cell>
          <cell r="D197" t="str">
            <v>3.3KV CV14sq/1C</v>
          </cell>
          <cell r="E197" t="str">
            <v>m</v>
          </cell>
          <cell r="H197">
            <v>799</v>
          </cell>
          <cell r="I197">
            <v>1767</v>
          </cell>
          <cell r="J197">
            <v>851</v>
          </cell>
          <cell r="K197">
            <v>2577</v>
          </cell>
          <cell r="S197">
            <v>1767</v>
          </cell>
          <cell r="U197">
            <v>0.05</v>
          </cell>
          <cell r="V197" t="str">
            <v>고케</v>
          </cell>
          <cell r="W197">
            <v>2.2000000000000002E-2</v>
          </cell>
        </row>
        <row r="198">
          <cell r="A198">
            <v>198</v>
          </cell>
          <cell r="C198" t="str">
            <v>고압케이블</v>
          </cell>
          <cell r="D198" t="str">
            <v>3.3KV CV22sq/1C</v>
          </cell>
          <cell r="E198" t="str">
            <v>m</v>
          </cell>
          <cell r="H198">
            <v>799</v>
          </cell>
          <cell r="I198">
            <v>2129</v>
          </cell>
          <cell r="J198">
            <v>851</v>
          </cell>
          <cell r="K198">
            <v>3017</v>
          </cell>
          <cell r="S198">
            <v>2129</v>
          </cell>
          <cell r="U198">
            <v>0.05</v>
          </cell>
          <cell r="V198" t="str">
            <v>고케</v>
          </cell>
          <cell r="W198">
            <v>2.86E-2</v>
          </cell>
        </row>
        <row r="199">
          <cell r="A199">
            <v>199</v>
          </cell>
          <cell r="C199" t="str">
            <v>고압케이블</v>
          </cell>
          <cell r="E199" t="str">
            <v>m</v>
          </cell>
          <cell r="H199">
            <v>799</v>
          </cell>
          <cell r="I199">
            <v>2567</v>
          </cell>
          <cell r="J199">
            <v>851</v>
          </cell>
          <cell r="S199">
            <v>2567</v>
          </cell>
          <cell r="U199">
            <v>0.05</v>
          </cell>
          <cell r="V199" t="str">
            <v>고케</v>
          </cell>
          <cell r="W199">
            <v>3.3000000000000002E-2</v>
          </cell>
        </row>
        <row r="200">
          <cell r="A200">
            <v>200</v>
          </cell>
          <cell r="C200" t="str">
            <v>고압케이블</v>
          </cell>
          <cell r="D200" t="str">
            <v>3.3KV CV38sq/1C</v>
          </cell>
          <cell r="E200" t="str">
            <v>m</v>
          </cell>
          <cell r="H200">
            <v>799</v>
          </cell>
          <cell r="I200">
            <v>3088</v>
          </cell>
          <cell r="J200">
            <v>851</v>
          </cell>
          <cell r="K200">
            <v>4223</v>
          </cell>
          <cell r="S200">
            <v>3088</v>
          </cell>
          <cell r="U200">
            <v>0.05</v>
          </cell>
          <cell r="V200" t="str">
            <v>고케</v>
          </cell>
          <cell r="W200">
            <v>3.9600000000000003E-2</v>
          </cell>
        </row>
        <row r="201">
          <cell r="A201">
            <v>201</v>
          </cell>
          <cell r="C201" t="str">
            <v>고압케이블</v>
          </cell>
          <cell r="E201" t="str">
            <v>m</v>
          </cell>
          <cell r="H201">
            <v>799</v>
          </cell>
          <cell r="I201">
            <v>3803</v>
          </cell>
          <cell r="J201">
            <v>851</v>
          </cell>
          <cell r="S201">
            <v>3803</v>
          </cell>
          <cell r="U201">
            <v>0.05</v>
          </cell>
          <cell r="V201" t="str">
            <v>고케</v>
          </cell>
          <cell r="W201">
            <v>4.7300000000000002E-2</v>
          </cell>
        </row>
        <row r="202">
          <cell r="A202">
            <v>202</v>
          </cell>
          <cell r="C202" t="str">
            <v>고압케이블</v>
          </cell>
          <cell r="D202" t="str">
            <v>3.3KV CV60sq/1C</v>
          </cell>
          <cell r="E202" t="str">
            <v>m</v>
          </cell>
          <cell r="H202">
            <v>799</v>
          </cell>
          <cell r="I202">
            <v>4611</v>
          </cell>
          <cell r="J202">
            <v>851</v>
          </cell>
          <cell r="K202">
            <v>5619</v>
          </cell>
          <cell r="S202">
            <v>4611</v>
          </cell>
          <cell r="U202">
            <v>0.05</v>
          </cell>
          <cell r="V202" t="str">
            <v>고케</v>
          </cell>
          <cell r="W202">
            <v>5.3900000000000003E-2</v>
          </cell>
        </row>
        <row r="203">
          <cell r="A203">
            <v>203</v>
          </cell>
          <cell r="C203" t="str">
            <v>고압케이블</v>
          </cell>
          <cell r="E203" t="str">
            <v>m</v>
          </cell>
          <cell r="H203">
            <v>799</v>
          </cell>
          <cell r="I203">
            <v>5071</v>
          </cell>
          <cell r="J203">
            <v>851</v>
          </cell>
          <cell r="S203">
            <v>5071</v>
          </cell>
          <cell r="U203">
            <v>0.05</v>
          </cell>
          <cell r="V203" t="str">
            <v>고케</v>
          </cell>
          <cell r="W203">
            <v>6.6000000000000003E-2</v>
          </cell>
        </row>
        <row r="204">
          <cell r="A204">
            <v>204</v>
          </cell>
          <cell r="C204" t="str">
            <v>고압케이블</v>
          </cell>
          <cell r="D204" t="str">
            <v>3.3KV CV100sq/1C</v>
          </cell>
          <cell r="E204" t="str">
            <v>m</v>
          </cell>
          <cell r="H204">
            <v>799</v>
          </cell>
          <cell r="I204">
            <v>6052</v>
          </cell>
          <cell r="J204">
            <v>851</v>
          </cell>
          <cell r="K204">
            <v>6799</v>
          </cell>
          <cell r="S204">
            <v>6052</v>
          </cell>
          <cell r="U204">
            <v>0.05</v>
          </cell>
          <cell r="V204" t="str">
            <v>고케</v>
          </cell>
          <cell r="W204">
            <v>7.8100000000000003E-2</v>
          </cell>
        </row>
        <row r="205">
          <cell r="A205">
            <v>205</v>
          </cell>
          <cell r="C205" t="str">
            <v>고압케이블</v>
          </cell>
          <cell r="E205" t="str">
            <v>m</v>
          </cell>
          <cell r="H205">
            <v>799</v>
          </cell>
          <cell r="I205">
            <v>8295</v>
          </cell>
          <cell r="J205">
            <v>851</v>
          </cell>
          <cell r="S205">
            <v>8295</v>
          </cell>
          <cell r="U205">
            <v>0.05</v>
          </cell>
          <cell r="V205" t="str">
            <v>고케</v>
          </cell>
          <cell r="W205">
            <v>9.240000000000001E-2</v>
          </cell>
        </row>
        <row r="206">
          <cell r="A206">
            <v>206</v>
          </cell>
          <cell r="C206" t="str">
            <v>고압케이블</v>
          </cell>
          <cell r="D206" t="str">
            <v>3.3KV CV150sq/1C</v>
          </cell>
          <cell r="E206" t="str">
            <v>m</v>
          </cell>
          <cell r="H206">
            <v>799</v>
          </cell>
          <cell r="I206">
            <v>9817</v>
          </cell>
          <cell r="J206">
            <v>851</v>
          </cell>
          <cell r="K206">
            <v>10622</v>
          </cell>
          <cell r="S206">
            <v>9817</v>
          </cell>
          <cell r="U206">
            <v>0.05</v>
          </cell>
          <cell r="V206" t="str">
            <v>고케</v>
          </cell>
          <cell r="W206">
            <v>0.10670000000000002</v>
          </cell>
        </row>
        <row r="207">
          <cell r="A207">
            <v>207</v>
          </cell>
          <cell r="C207" t="str">
            <v>고압케이블</v>
          </cell>
          <cell r="D207" t="str">
            <v>3.3KV CV200sq/1C</v>
          </cell>
          <cell r="E207" t="str">
            <v>m</v>
          </cell>
          <cell r="H207">
            <v>799</v>
          </cell>
          <cell r="I207">
            <v>13314</v>
          </cell>
          <cell r="J207">
            <v>851</v>
          </cell>
          <cell r="K207">
            <v>13334</v>
          </cell>
          <cell r="S207">
            <v>13314</v>
          </cell>
          <cell r="U207">
            <v>0.05</v>
          </cell>
          <cell r="V207" t="str">
            <v>고케</v>
          </cell>
          <cell r="W207">
            <v>0.12870000000000001</v>
          </cell>
        </row>
        <row r="208">
          <cell r="A208">
            <v>208</v>
          </cell>
          <cell r="C208" t="str">
            <v>고압케이블</v>
          </cell>
          <cell r="D208" t="str">
            <v>3.3KV CV250sq/1C</v>
          </cell>
          <cell r="E208" t="str">
            <v>m</v>
          </cell>
          <cell r="H208">
            <v>799</v>
          </cell>
          <cell r="I208">
            <v>16298</v>
          </cell>
          <cell r="J208">
            <v>851</v>
          </cell>
          <cell r="K208">
            <v>15940</v>
          </cell>
          <cell r="S208">
            <v>15940</v>
          </cell>
          <cell r="U208">
            <v>0.05</v>
          </cell>
          <cell r="V208" t="str">
            <v>고케</v>
          </cell>
          <cell r="W208">
            <v>0.15620000000000001</v>
          </cell>
        </row>
        <row r="209">
          <cell r="A209">
            <v>209</v>
          </cell>
          <cell r="S209" t="str">
            <v/>
          </cell>
        </row>
        <row r="210">
          <cell r="A210">
            <v>210</v>
          </cell>
          <cell r="S210" t="str">
            <v/>
          </cell>
        </row>
        <row r="211">
          <cell r="A211">
            <v>211</v>
          </cell>
          <cell r="C211" t="str">
            <v>고압케이블</v>
          </cell>
          <cell r="D211" t="str">
            <v>3.3KV CV8sq/3C</v>
          </cell>
          <cell r="E211" t="str">
            <v>m</v>
          </cell>
          <cell r="H211">
            <v>799</v>
          </cell>
          <cell r="I211">
            <v>3544</v>
          </cell>
          <cell r="J211">
            <v>851</v>
          </cell>
          <cell r="K211">
            <v>6691</v>
          </cell>
          <cell r="S211">
            <v>3544</v>
          </cell>
          <cell r="U211">
            <v>0.05</v>
          </cell>
          <cell r="V211" t="str">
            <v>고케</v>
          </cell>
          <cell r="W211">
            <v>3.0800000000000004E-2</v>
          </cell>
        </row>
        <row r="212">
          <cell r="A212">
            <v>212</v>
          </cell>
          <cell r="C212" t="str">
            <v>고압케이블</v>
          </cell>
          <cell r="D212" t="str">
            <v>3.3KV CV14sq/3C</v>
          </cell>
          <cell r="E212" t="str">
            <v>m</v>
          </cell>
          <cell r="H212">
            <v>799</v>
          </cell>
          <cell r="I212">
            <v>4813</v>
          </cell>
          <cell r="J212">
            <v>851</v>
          </cell>
          <cell r="K212">
            <v>8676</v>
          </cell>
          <cell r="S212">
            <v>4813</v>
          </cell>
          <cell r="U212">
            <v>0.05</v>
          </cell>
          <cell r="V212" t="str">
            <v>고케</v>
          </cell>
          <cell r="W212">
            <v>4.4000000000000004E-2</v>
          </cell>
        </row>
        <row r="213">
          <cell r="A213">
            <v>213</v>
          </cell>
          <cell r="C213" t="str">
            <v>고압케이블</v>
          </cell>
          <cell r="D213" t="str">
            <v>3.3KV CV22sq/3C</v>
          </cell>
          <cell r="E213" t="str">
            <v>m</v>
          </cell>
          <cell r="H213">
            <v>799</v>
          </cell>
          <cell r="I213">
            <v>6064</v>
          </cell>
          <cell r="J213">
            <v>852</v>
          </cell>
          <cell r="K213">
            <v>10281</v>
          </cell>
          <cell r="S213">
            <v>6064</v>
          </cell>
          <cell r="U213">
            <v>0.05</v>
          </cell>
          <cell r="V213" t="str">
            <v>고케</v>
          </cell>
          <cell r="W213">
            <v>5.7200000000000001E-2</v>
          </cell>
        </row>
        <row r="214">
          <cell r="A214">
            <v>214</v>
          </cell>
          <cell r="C214" t="str">
            <v>고압케이블</v>
          </cell>
          <cell r="E214" t="str">
            <v>m</v>
          </cell>
          <cell r="H214">
            <v>799</v>
          </cell>
          <cell r="I214">
            <v>7168</v>
          </cell>
          <cell r="J214">
            <v>852</v>
          </cell>
          <cell r="S214">
            <v>7168</v>
          </cell>
          <cell r="U214">
            <v>0.05</v>
          </cell>
          <cell r="V214" t="str">
            <v>고케</v>
          </cell>
          <cell r="W214">
            <v>6.6000000000000003E-2</v>
          </cell>
        </row>
        <row r="215">
          <cell r="A215">
            <v>215</v>
          </cell>
          <cell r="C215" t="str">
            <v>고압케이블</v>
          </cell>
          <cell r="D215" t="str">
            <v>3.3KV CV38sq/3C</v>
          </cell>
          <cell r="E215" t="str">
            <v>m</v>
          </cell>
          <cell r="H215">
            <v>799</v>
          </cell>
          <cell r="I215">
            <v>8435</v>
          </cell>
          <cell r="J215">
            <v>852</v>
          </cell>
          <cell r="K215">
            <v>13056</v>
          </cell>
          <cell r="S215">
            <v>8435</v>
          </cell>
          <cell r="U215">
            <v>0.05</v>
          </cell>
          <cell r="V215" t="str">
            <v>고케</v>
          </cell>
          <cell r="W215">
            <v>7.9200000000000007E-2</v>
          </cell>
        </row>
        <row r="216">
          <cell r="A216">
            <v>216</v>
          </cell>
          <cell r="C216" t="str">
            <v>고압케이블</v>
          </cell>
          <cell r="E216" t="str">
            <v>m</v>
          </cell>
          <cell r="H216">
            <v>799</v>
          </cell>
          <cell r="I216">
            <v>11056</v>
          </cell>
          <cell r="J216">
            <v>852</v>
          </cell>
          <cell r="S216">
            <v>11056</v>
          </cell>
          <cell r="U216">
            <v>0.05</v>
          </cell>
          <cell r="V216" t="str">
            <v>고케</v>
          </cell>
          <cell r="W216">
            <v>9.4600000000000004E-2</v>
          </cell>
        </row>
        <row r="217">
          <cell r="A217">
            <v>217</v>
          </cell>
          <cell r="C217" t="str">
            <v>고압케이블</v>
          </cell>
          <cell r="D217" t="str">
            <v>3.3KV CV60sq/3C</v>
          </cell>
          <cell r="E217" t="str">
            <v>m</v>
          </cell>
          <cell r="H217">
            <v>799</v>
          </cell>
          <cell r="I217">
            <v>13744</v>
          </cell>
          <cell r="J217">
            <v>852</v>
          </cell>
          <cell r="K217">
            <v>15340</v>
          </cell>
          <cell r="S217">
            <v>13744</v>
          </cell>
          <cell r="U217">
            <v>0.05</v>
          </cell>
          <cell r="V217" t="str">
            <v>고케</v>
          </cell>
          <cell r="W217">
            <v>0.10780000000000001</v>
          </cell>
        </row>
        <row r="218">
          <cell r="A218">
            <v>218</v>
          </cell>
          <cell r="C218" t="str">
            <v>고압케이블</v>
          </cell>
          <cell r="E218" t="str">
            <v>m</v>
          </cell>
          <cell r="H218">
            <v>799</v>
          </cell>
          <cell r="I218">
            <v>15041</v>
          </cell>
          <cell r="J218">
            <v>852</v>
          </cell>
          <cell r="S218">
            <v>15041</v>
          </cell>
          <cell r="U218">
            <v>0.05</v>
          </cell>
          <cell r="V218" t="str">
            <v>고케</v>
          </cell>
          <cell r="W218">
            <v>0.13200000000000001</v>
          </cell>
        </row>
        <row r="219">
          <cell r="A219">
            <v>219</v>
          </cell>
          <cell r="C219" t="str">
            <v>고압케이블</v>
          </cell>
          <cell r="D219" t="str">
            <v>3.3KV CV100sq/3C</v>
          </cell>
          <cell r="E219" t="str">
            <v>m</v>
          </cell>
          <cell r="H219">
            <v>799</v>
          </cell>
          <cell r="I219">
            <v>19498</v>
          </cell>
          <cell r="J219">
            <v>852</v>
          </cell>
          <cell r="K219">
            <v>22061</v>
          </cell>
          <cell r="S219">
            <v>19498</v>
          </cell>
          <cell r="U219">
            <v>0.05</v>
          </cell>
          <cell r="V219" t="str">
            <v>고케</v>
          </cell>
          <cell r="W219">
            <v>0.15620000000000001</v>
          </cell>
        </row>
        <row r="220">
          <cell r="A220">
            <v>220</v>
          </cell>
          <cell r="C220" t="str">
            <v>고압케이블</v>
          </cell>
          <cell r="E220" t="str">
            <v>m</v>
          </cell>
          <cell r="H220">
            <v>799</v>
          </cell>
          <cell r="I220">
            <v>21790</v>
          </cell>
          <cell r="J220">
            <v>852</v>
          </cell>
          <cell r="S220">
            <v>21790</v>
          </cell>
          <cell r="U220">
            <v>0.05</v>
          </cell>
          <cell r="V220" t="str">
            <v>고케</v>
          </cell>
          <cell r="W220">
            <v>0.18480000000000002</v>
          </cell>
        </row>
        <row r="221">
          <cell r="A221">
            <v>221</v>
          </cell>
          <cell r="C221" t="str">
            <v>고압케이블</v>
          </cell>
          <cell r="D221" t="str">
            <v>3.3KV CV150sq/3C</v>
          </cell>
          <cell r="E221" t="str">
            <v>m</v>
          </cell>
          <cell r="H221">
            <v>799</v>
          </cell>
          <cell r="I221">
            <v>31069</v>
          </cell>
          <cell r="J221">
            <v>852</v>
          </cell>
          <cell r="K221">
            <v>29706</v>
          </cell>
          <cell r="S221">
            <v>29706</v>
          </cell>
          <cell r="U221">
            <v>0.05</v>
          </cell>
          <cell r="V221" t="str">
            <v>고케</v>
          </cell>
          <cell r="W221">
            <v>0.21340000000000003</v>
          </cell>
        </row>
        <row r="222">
          <cell r="A222">
            <v>222</v>
          </cell>
          <cell r="C222" t="str">
            <v>고압케이블</v>
          </cell>
          <cell r="D222" t="str">
            <v>3.3KV CV200sq/3C</v>
          </cell>
          <cell r="E222" t="str">
            <v>m</v>
          </cell>
          <cell r="H222">
            <v>799</v>
          </cell>
          <cell r="I222">
            <v>32892</v>
          </cell>
          <cell r="J222">
            <v>852</v>
          </cell>
          <cell r="K222">
            <v>36836</v>
          </cell>
          <cell r="S222">
            <v>32892</v>
          </cell>
          <cell r="U222">
            <v>0.05</v>
          </cell>
          <cell r="V222" t="str">
            <v>고케</v>
          </cell>
          <cell r="W222">
            <v>0.25740000000000002</v>
          </cell>
        </row>
        <row r="223">
          <cell r="A223">
            <v>223</v>
          </cell>
          <cell r="C223" t="str">
            <v>고압케이블</v>
          </cell>
          <cell r="D223" t="str">
            <v>3.3KV CV250sq/3C</v>
          </cell>
          <cell r="E223" t="str">
            <v>m</v>
          </cell>
          <cell r="H223">
            <v>799</v>
          </cell>
          <cell r="I223">
            <v>46142</v>
          </cell>
          <cell r="J223">
            <v>852</v>
          </cell>
          <cell r="K223">
            <v>49771</v>
          </cell>
          <cell r="S223">
            <v>46142</v>
          </cell>
          <cell r="U223">
            <v>0.05</v>
          </cell>
          <cell r="V223" t="str">
            <v>고케</v>
          </cell>
          <cell r="W223">
            <v>0.31240000000000001</v>
          </cell>
        </row>
        <row r="224">
          <cell r="A224">
            <v>224</v>
          </cell>
          <cell r="S224" t="str">
            <v/>
          </cell>
        </row>
        <row r="225">
          <cell r="A225">
            <v>225</v>
          </cell>
          <cell r="S225" t="str">
            <v/>
          </cell>
        </row>
        <row r="226">
          <cell r="A226">
            <v>226</v>
          </cell>
          <cell r="B226" t="str">
            <v>옥외</v>
          </cell>
          <cell r="C226" t="str">
            <v>고압케이블</v>
          </cell>
          <cell r="D226" t="str">
            <v>3.3KV CV8sq/1C</v>
          </cell>
          <cell r="E226" t="str">
            <v>m</v>
          </cell>
          <cell r="H226">
            <v>799</v>
          </cell>
          <cell r="I226">
            <v>1378</v>
          </cell>
          <cell r="J226">
            <v>851</v>
          </cell>
          <cell r="K226">
            <v>1944</v>
          </cell>
          <cell r="S226">
            <v>1378</v>
          </cell>
          <cell r="U226">
            <v>0.03</v>
          </cell>
          <cell r="V226" t="str">
            <v>고케</v>
          </cell>
          <cell r="W226">
            <v>1.5400000000000002E-2</v>
          </cell>
        </row>
        <row r="227">
          <cell r="A227">
            <v>227</v>
          </cell>
          <cell r="B227" t="str">
            <v>옥외</v>
          </cell>
          <cell r="C227" t="str">
            <v>고압케이블</v>
          </cell>
          <cell r="D227" t="str">
            <v>3.3KV CV14sq/1C</v>
          </cell>
          <cell r="E227" t="str">
            <v>m</v>
          </cell>
          <cell r="H227">
            <v>799</v>
          </cell>
          <cell r="I227">
            <v>1767</v>
          </cell>
          <cell r="J227">
            <v>851</v>
          </cell>
          <cell r="K227">
            <v>2577</v>
          </cell>
          <cell r="S227">
            <v>1767</v>
          </cell>
          <cell r="U227">
            <v>0.03</v>
          </cell>
          <cell r="V227" t="str">
            <v>고케</v>
          </cell>
          <cell r="W227">
            <v>2.2000000000000002E-2</v>
          </cell>
        </row>
        <row r="228">
          <cell r="A228">
            <v>228</v>
          </cell>
          <cell r="B228" t="str">
            <v>옥외</v>
          </cell>
          <cell r="C228" t="str">
            <v>고압케이블</v>
          </cell>
          <cell r="D228" t="str">
            <v>3.3KV CV22sq/1C</v>
          </cell>
          <cell r="E228" t="str">
            <v>m</v>
          </cell>
          <cell r="H228">
            <v>799</v>
          </cell>
          <cell r="I228">
            <v>2129</v>
          </cell>
          <cell r="J228">
            <v>851</v>
          </cell>
          <cell r="K228">
            <v>3017</v>
          </cell>
          <cell r="S228">
            <v>2129</v>
          </cell>
          <cell r="U228">
            <v>0.03</v>
          </cell>
          <cell r="V228" t="str">
            <v>고케</v>
          </cell>
          <cell r="W228">
            <v>2.86E-2</v>
          </cell>
        </row>
        <row r="229">
          <cell r="A229">
            <v>229</v>
          </cell>
          <cell r="B229" t="str">
            <v>옥외</v>
          </cell>
          <cell r="C229" t="str">
            <v>고압케이블</v>
          </cell>
          <cell r="D229" t="str">
            <v>3.3KV CV30sq/1C</v>
          </cell>
          <cell r="E229" t="str">
            <v>m</v>
          </cell>
          <cell r="H229">
            <v>799</v>
          </cell>
          <cell r="I229">
            <v>2567</v>
          </cell>
          <cell r="J229">
            <v>851</v>
          </cell>
          <cell r="S229">
            <v>2567</v>
          </cell>
          <cell r="U229">
            <v>0.03</v>
          </cell>
          <cell r="V229" t="str">
            <v>고케</v>
          </cell>
          <cell r="W229">
            <v>3.3000000000000002E-2</v>
          </cell>
        </row>
        <row r="230">
          <cell r="A230">
            <v>230</v>
          </cell>
          <cell r="B230" t="str">
            <v>옥외</v>
          </cell>
          <cell r="C230" t="str">
            <v>고압케이블</v>
          </cell>
          <cell r="D230" t="str">
            <v>3.3KV CV38sq/1C</v>
          </cell>
          <cell r="E230" t="str">
            <v>m</v>
          </cell>
          <cell r="H230">
            <v>799</v>
          </cell>
          <cell r="I230">
            <v>3088</v>
          </cell>
          <cell r="J230">
            <v>851</v>
          </cell>
          <cell r="K230">
            <v>4223</v>
          </cell>
          <cell r="S230">
            <v>3088</v>
          </cell>
          <cell r="U230">
            <v>0.03</v>
          </cell>
          <cell r="V230" t="str">
            <v>고케</v>
          </cell>
          <cell r="W230">
            <v>3.9600000000000003E-2</v>
          </cell>
        </row>
        <row r="231">
          <cell r="A231">
            <v>231</v>
          </cell>
          <cell r="B231" t="str">
            <v>옥외</v>
          </cell>
          <cell r="C231" t="str">
            <v>고압케이블</v>
          </cell>
          <cell r="D231" t="str">
            <v>3.3KV CV50sq/1C</v>
          </cell>
          <cell r="E231" t="str">
            <v>m</v>
          </cell>
          <cell r="H231">
            <v>799</v>
          </cell>
          <cell r="I231">
            <v>3803</v>
          </cell>
          <cell r="J231">
            <v>851</v>
          </cell>
          <cell r="S231">
            <v>3803</v>
          </cell>
          <cell r="U231">
            <v>0.03</v>
          </cell>
          <cell r="V231" t="str">
            <v>고케</v>
          </cell>
          <cell r="W231">
            <v>4.7300000000000002E-2</v>
          </cell>
        </row>
        <row r="232">
          <cell r="A232">
            <v>232</v>
          </cell>
          <cell r="B232" t="str">
            <v>옥외</v>
          </cell>
          <cell r="C232" t="str">
            <v>고압케이블</v>
          </cell>
          <cell r="D232" t="str">
            <v>3.3KV CV60sq/1C</v>
          </cell>
          <cell r="E232" t="str">
            <v>m</v>
          </cell>
          <cell r="H232">
            <v>799</v>
          </cell>
          <cell r="I232">
            <v>4611</v>
          </cell>
          <cell r="J232">
            <v>851</v>
          </cell>
          <cell r="K232">
            <v>5619</v>
          </cell>
          <cell r="S232">
            <v>4611</v>
          </cell>
          <cell r="U232">
            <v>0.03</v>
          </cell>
          <cell r="V232" t="str">
            <v>고케</v>
          </cell>
          <cell r="W232">
            <v>5.3900000000000003E-2</v>
          </cell>
        </row>
        <row r="233">
          <cell r="A233">
            <v>233</v>
          </cell>
          <cell r="B233" t="str">
            <v>옥외</v>
          </cell>
          <cell r="C233" t="str">
            <v>고압케이블</v>
          </cell>
          <cell r="D233" t="str">
            <v>3.3KV CV80sq/1C</v>
          </cell>
          <cell r="E233" t="str">
            <v>m</v>
          </cell>
          <cell r="H233">
            <v>799</v>
          </cell>
          <cell r="I233">
            <v>5071</v>
          </cell>
          <cell r="J233">
            <v>851</v>
          </cell>
          <cell r="S233">
            <v>5071</v>
          </cell>
          <cell r="U233">
            <v>0.03</v>
          </cell>
          <cell r="V233" t="str">
            <v>고케</v>
          </cell>
          <cell r="W233">
            <v>6.6000000000000003E-2</v>
          </cell>
        </row>
        <row r="234">
          <cell r="A234">
            <v>234</v>
          </cell>
          <cell r="B234" t="str">
            <v>옥외</v>
          </cell>
          <cell r="C234" t="str">
            <v>고압케이블</v>
          </cell>
          <cell r="D234" t="str">
            <v>3.3KV CV100sq/1C</v>
          </cell>
          <cell r="E234" t="str">
            <v>m</v>
          </cell>
          <cell r="H234">
            <v>799</v>
          </cell>
          <cell r="I234">
            <v>6052</v>
          </cell>
          <cell r="J234">
            <v>851</v>
          </cell>
          <cell r="K234">
            <v>6799</v>
          </cell>
          <cell r="S234">
            <v>6052</v>
          </cell>
          <cell r="U234">
            <v>0.03</v>
          </cell>
          <cell r="V234" t="str">
            <v>고케</v>
          </cell>
          <cell r="W234">
            <v>7.8100000000000003E-2</v>
          </cell>
        </row>
        <row r="235">
          <cell r="A235">
            <v>235</v>
          </cell>
          <cell r="B235" t="str">
            <v>옥외</v>
          </cell>
          <cell r="C235" t="str">
            <v>고압케이블</v>
          </cell>
          <cell r="D235" t="str">
            <v>3.3KV CV125sq/1C</v>
          </cell>
          <cell r="E235" t="str">
            <v>m</v>
          </cell>
          <cell r="H235">
            <v>799</v>
          </cell>
          <cell r="I235">
            <v>8295</v>
          </cell>
          <cell r="J235">
            <v>851</v>
          </cell>
          <cell r="S235">
            <v>8295</v>
          </cell>
          <cell r="U235">
            <v>0.03</v>
          </cell>
          <cell r="V235" t="str">
            <v>고케</v>
          </cell>
          <cell r="W235">
            <v>9.240000000000001E-2</v>
          </cell>
        </row>
        <row r="236">
          <cell r="A236">
            <v>236</v>
          </cell>
          <cell r="B236" t="str">
            <v>옥외</v>
          </cell>
          <cell r="C236" t="str">
            <v>고압케이블</v>
          </cell>
          <cell r="D236" t="str">
            <v>3.3KV CV150sq/1C</v>
          </cell>
          <cell r="E236" t="str">
            <v>m</v>
          </cell>
          <cell r="H236">
            <v>799</v>
          </cell>
          <cell r="I236">
            <v>9817</v>
          </cell>
          <cell r="J236">
            <v>851</v>
          </cell>
          <cell r="K236">
            <v>10622</v>
          </cell>
          <cell r="S236">
            <v>9817</v>
          </cell>
          <cell r="U236">
            <v>0.03</v>
          </cell>
          <cell r="V236" t="str">
            <v>고케</v>
          </cell>
          <cell r="W236">
            <v>0.10670000000000002</v>
          </cell>
        </row>
        <row r="237">
          <cell r="A237">
            <v>237</v>
          </cell>
          <cell r="B237" t="str">
            <v>옥외</v>
          </cell>
          <cell r="C237" t="str">
            <v>고압케이블</v>
          </cell>
          <cell r="D237" t="str">
            <v>3.3KV CV200sq/1C</v>
          </cell>
          <cell r="E237" t="str">
            <v>m</v>
          </cell>
          <cell r="H237">
            <v>799</v>
          </cell>
          <cell r="I237">
            <v>13314</v>
          </cell>
          <cell r="J237">
            <v>851</v>
          </cell>
          <cell r="K237">
            <v>13334</v>
          </cell>
          <cell r="S237">
            <v>13314</v>
          </cell>
          <cell r="U237">
            <v>0.03</v>
          </cell>
          <cell r="V237" t="str">
            <v>고케</v>
          </cell>
          <cell r="W237">
            <v>0.12870000000000001</v>
          </cell>
        </row>
        <row r="238">
          <cell r="A238">
            <v>238</v>
          </cell>
          <cell r="B238" t="str">
            <v>옥외</v>
          </cell>
          <cell r="C238" t="str">
            <v>고압케이블</v>
          </cell>
          <cell r="D238" t="str">
            <v>3.3KV CV250sq/1C</v>
          </cell>
          <cell r="E238" t="str">
            <v>m</v>
          </cell>
          <cell r="H238">
            <v>799</v>
          </cell>
          <cell r="I238">
            <v>16298</v>
          </cell>
          <cell r="J238">
            <v>851</v>
          </cell>
          <cell r="K238">
            <v>15940</v>
          </cell>
          <cell r="S238">
            <v>15940</v>
          </cell>
          <cell r="U238">
            <v>0.03</v>
          </cell>
          <cell r="V238" t="str">
            <v>고케</v>
          </cell>
          <cell r="W238">
            <v>0.15620000000000001</v>
          </cell>
        </row>
        <row r="239">
          <cell r="A239">
            <v>239</v>
          </cell>
          <cell r="S239" t="str">
            <v/>
          </cell>
        </row>
        <row r="240">
          <cell r="A240">
            <v>240</v>
          </cell>
          <cell r="S240" t="str">
            <v/>
          </cell>
        </row>
        <row r="241">
          <cell r="A241">
            <v>241</v>
          </cell>
          <cell r="B241" t="str">
            <v>옥외</v>
          </cell>
          <cell r="C241" t="str">
            <v>고압케이블</v>
          </cell>
          <cell r="D241" t="str">
            <v>3.3KV CV8sq/3C</v>
          </cell>
          <cell r="E241" t="str">
            <v>m</v>
          </cell>
          <cell r="H241">
            <v>799</v>
          </cell>
          <cell r="I241">
            <v>3544</v>
          </cell>
          <cell r="J241">
            <v>851</v>
          </cell>
          <cell r="K241">
            <v>6691</v>
          </cell>
          <cell r="S241">
            <v>3544</v>
          </cell>
          <cell r="U241">
            <v>0.03</v>
          </cell>
          <cell r="V241" t="str">
            <v>고케</v>
          </cell>
          <cell r="W241">
            <v>3.0800000000000004E-2</v>
          </cell>
        </row>
        <row r="242">
          <cell r="A242">
            <v>242</v>
          </cell>
          <cell r="B242" t="str">
            <v>옥외</v>
          </cell>
          <cell r="C242" t="str">
            <v>고압케이블</v>
          </cell>
          <cell r="D242" t="str">
            <v>3.3KV CV14sq/3C</v>
          </cell>
          <cell r="E242" t="str">
            <v>m</v>
          </cell>
          <cell r="H242">
            <v>799</v>
          </cell>
          <cell r="I242">
            <v>4813</v>
          </cell>
          <cell r="J242">
            <v>851</v>
          </cell>
          <cell r="K242">
            <v>8676</v>
          </cell>
          <cell r="S242">
            <v>4813</v>
          </cell>
          <cell r="U242">
            <v>0.03</v>
          </cell>
          <cell r="V242" t="str">
            <v>고케</v>
          </cell>
          <cell r="W242">
            <v>4.4000000000000004E-2</v>
          </cell>
        </row>
        <row r="243">
          <cell r="A243">
            <v>243</v>
          </cell>
          <cell r="B243" t="str">
            <v>옥외</v>
          </cell>
          <cell r="C243" t="str">
            <v>고압케이블</v>
          </cell>
          <cell r="D243" t="str">
            <v>3.3KV CV22sq/3C</v>
          </cell>
          <cell r="E243" t="str">
            <v>m</v>
          </cell>
          <cell r="H243">
            <v>799</v>
          </cell>
          <cell r="I243">
            <v>6064</v>
          </cell>
          <cell r="J243">
            <v>852</v>
          </cell>
          <cell r="K243">
            <v>10281</v>
          </cell>
          <cell r="S243">
            <v>6064</v>
          </cell>
          <cell r="U243">
            <v>0.03</v>
          </cell>
          <cell r="V243" t="str">
            <v>고케</v>
          </cell>
          <cell r="W243">
            <v>5.7200000000000001E-2</v>
          </cell>
        </row>
        <row r="244">
          <cell r="A244">
            <v>244</v>
          </cell>
          <cell r="B244" t="str">
            <v>옥외</v>
          </cell>
          <cell r="C244" t="str">
            <v>고압케이블</v>
          </cell>
          <cell r="D244" t="str">
            <v>3.3KV CV30sq/3C</v>
          </cell>
          <cell r="E244" t="str">
            <v>m</v>
          </cell>
          <cell r="H244">
            <v>799</v>
          </cell>
          <cell r="I244">
            <v>7168</v>
          </cell>
          <cell r="J244">
            <v>852</v>
          </cell>
          <cell r="S244">
            <v>7168</v>
          </cell>
          <cell r="U244">
            <v>0.03</v>
          </cell>
          <cell r="V244" t="str">
            <v>고케</v>
          </cell>
          <cell r="W244">
            <v>6.6000000000000003E-2</v>
          </cell>
        </row>
        <row r="245">
          <cell r="A245">
            <v>245</v>
          </cell>
          <cell r="B245" t="str">
            <v>옥외</v>
          </cell>
          <cell r="C245" t="str">
            <v>고압케이블</v>
          </cell>
          <cell r="D245" t="str">
            <v>3.3KV CV38sq/3C</v>
          </cell>
          <cell r="E245" t="str">
            <v>m</v>
          </cell>
          <cell r="H245">
            <v>799</v>
          </cell>
          <cell r="I245">
            <v>8435</v>
          </cell>
          <cell r="J245">
            <v>852</v>
          </cell>
          <cell r="K245">
            <v>13056</v>
          </cell>
          <cell r="S245">
            <v>8435</v>
          </cell>
          <cell r="U245">
            <v>0.03</v>
          </cell>
          <cell r="V245" t="str">
            <v>고케</v>
          </cell>
          <cell r="W245">
            <v>7.9200000000000007E-2</v>
          </cell>
        </row>
        <row r="246">
          <cell r="A246">
            <v>246</v>
          </cell>
          <cell r="B246" t="str">
            <v>옥외</v>
          </cell>
          <cell r="C246" t="str">
            <v>고압케이블</v>
          </cell>
          <cell r="D246" t="str">
            <v>3.3KV CV50sq/3C</v>
          </cell>
          <cell r="E246" t="str">
            <v>m</v>
          </cell>
          <cell r="H246">
            <v>799</v>
          </cell>
          <cell r="I246">
            <v>11056</v>
          </cell>
          <cell r="J246">
            <v>852</v>
          </cell>
          <cell r="S246">
            <v>11056</v>
          </cell>
          <cell r="U246">
            <v>0.03</v>
          </cell>
          <cell r="V246" t="str">
            <v>고케</v>
          </cell>
          <cell r="W246">
            <v>9.4600000000000004E-2</v>
          </cell>
        </row>
        <row r="247">
          <cell r="A247">
            <v>247</v>
          </cell>
          <cell r="B247" t="str">
            <v>옥외</v>
          </cell>
          <cell r="C247" t="str">
            <v>고압케이블</v>
          </cell>
          <cell r="D247" t="str">
            <v>3.3KV CV60sq/3C</v>
          </cell>
          <cell r="E247" t="str">
            <v>m</v>
          </cell>
          <cell r="H247">
            <v>799</v>
          </cell>
          <cell r="I247">
            <v>13744</v>
          </cell>
          <cell r="J247">
            <v>852</v>
          </cell>
          <cell r="K247">
            <v>15340</v>
          </cell>
          <cell r="S247">
            <v>13744</v>
          </cell>
          <cell r="U247">
            <v>0.03</v>
          </cell>
          <cell r="V247" t="str">
            <v>고케</v>
          </cell>
          <cell r="W247">
            <v>0.10780000000000001</v>
          </cell>
        </row>
        <row r="248">
          <cell r="A248">
            <v>248</v>
          </cell>
          <cell r="B248" t="str">
            <v>옥외</v>
          </cell>
          <cell r="C248" t="str">
            <v>고압케이블</v>
          </cell>
          <cell r="D248" t="str">
            <v>3.3KV CV80sq/3C</v>
          </cell>
          <cell r="E248" t="str">
            <v>m</v>
          </cell>
          <cell r="H248">
            <v>799</v>
          </cell>
          <cell r="I248">
            <v>15041</v>
          </cell>
          <cell r="J248">
            <v>852</v>
          </cell>
          <cell r="S248">
            <v>15041</v>
          </cell>
          <cell r="U248">
            <v>0.03</v>
          </cell>
          <cell r="V248" t="str">
            <v>고케</v>
          </cell>
          <cell r="W248">
            <v>0.13200000000000001</v>
          </cell>
        </row>
        <row r="249">
          <cell r="A249">
            <v>249</v>
          </cell>
          <cell r="B249" t="str">
            <v>옥외</v>
          </cell>
          <cell r="C249" t="str">
            <v>고압케이블</v>
          </cell>
          <cell r="D249" t="str">
            <v>3.3KV CV100sq/3C</v>
          </cell>
          <cell r="E249" t="str">
            <v>m</v>
          </cell>
          <cell r="H249">
            <v>799</v>
          </cell>
          <cell r="I249">
            <v>19498</v>
          </cell>
          <cell r="J249">
            <v>852</v>
          </cell>
          <cell r="K249">
            <v>22061</v>
          </cell>
          <cell r="S249">
            <v>19498</v>
          </cell>
          <cell r="U249">
            <v>0.03</v>
          </cell>
          <cell r="V249" t="str">
            <v>고케</v>
          </cell>
          <cell r="W249">
            <v>0.15620000000000001</v>
          </cell>
        </row>
        <row r="250">
          <cell r="A250">
            <v>250</v>
          </cell>
          <cell r="B250" t="str">
            <v>옥외</v>
          </cell>
          <cell r="C250" t="str">
            <v>고압케이블</v>
          </cell>
          <cell r="D250" t="str">
            <v>3.3KV CV125sq/3C</v>
          </cell>
          <cell r="E250" t="str">
            <v>m</v>
          </cell>
          <cell r="H250">
            <v>799</v>
          </cell>
          <cell r="I250">
            <v>21790</v>
          </cell>
          <cell r="J250">
            <v>852</v>
          </cell>
          <cell r="S250">
            <v>21790</v>
          </cell>
          <cell r="U250">
            <v>0.03</v>
          </cell>
          <cell r="V250" t="str">
            <v>고케</v>
          </cell>
          <cell r="W250">
            <v>0.18480000000000002</v>
          </cell>
        </row>
        <row r="251">
          <cell r="A251">
            <v>251</v>
          </cell>
          <cell r="B251" t="str">
            <v>옥외</v>
          </cell>
          <cell r="C251" t="str">
            <v>고압케이블</v>
          </cell>
          <cell r="D251" t="str">
            <v>3.3KV CV150sq/3C</v>
          </cell>
          <cell r="E251" t="str">
            <v>m</v>
          </cell>
          <cell r="H251">
            <v>799</v>
          </cell>
          <cell r="I251">
            <v>31069</v>
          </cell>
          <cell r="J251">
            <v>852</v>
          </cell>
          <cell r="K251">
            <v>29706</v>
          </cell>
          <cell r="S251">
            <v>29706</v>
          </cell>
          <cell r="U251">
            <v>0.03</v>
          </cell>
          <cell r="V251" t="str">
            <v>고케</v>
          </cell>
          <cell r="W251">
            <v>0.21340000000000003</v>
          </cell>
        </row>
        <row r="252">
          <cell r="A252">
            <v>252</v>
          </cell>
          <cell r="B252" t="str">
            <v>옥외</v>
          </cell>
          <cell r="C252" t="str">
            <v>고압케이블</v>
          </cell>
          <cell r="D252" t="str">
            <v>3.3KV CV200sq/3C</v>
          </cell>
          <cell r="E252" t="str">
            <v>m</v>
          </cell>
          <cell r="H252">
            <v>799</v>
          </cell>
          <cell r="I252">
            <v>32892</v>
          </cell>
          <cell r="J252">
            <v>852</v>
          </cell>
          <cell r="K252">
            <v>36836</v>
          </cell>
          <cell r="S252">
            <v>32892</v>
          </cell>
          <cell r="U252">
            <v>0.03</v>
          </cell>
          <cell r="V252" t="str">
            <v>고케</v>
          </cell>
          <cell r="W252">
            <v>0.25740000000000002</v>
          </cell>
        </row>
        <row r="253">
          <cell r="A253">
            <v>253</v>
          </cell>
          <cell r="B253" t="str">
            <v>옥외</v>
          </cell>
          <cell r="C253" t="str">
            <v>고압케이블</v>
          </cell>
          <cell r="D253" t="str">
            <v>3.3KV CV250sq/3C</v>
          </cell>
          <cell r="E253" t="str">
            <v>m</v>
          </cell>
          <cell r="H253">
            <v>799</v>
          </cell>
          <cell r="I253">
            <v>46142</v>
          </cell>
          <cell r="J253">
            <v>852</v>
          </cell>
          <cell r="K253">
            <v>49771</v>
          </cell>
          <cell r="S253">
            <v>46142</v>
          </cell>
          <cell r="U253">
            <v>0.03</v>
          </cell>
          <cell r="V253" t="str">
            <v>고케</v>
          </cell>
          <cell r="W253">
            <v>0.31240000000000001</v>
          </cell>
        </row>
        <row r="254">
          <cell r="A254">
            <v>254</v>
          </cell>
          <cell r="S254" t="str">
            <v/>
          </cell>
        </row>
        <row r="255">
          <cell r="A255">
            <v>255</v>
          </cell>
          <cell r="S255" t="str">
            <v/>
          </cell>
        </row>
        <row r="256">
          <cell r="A256">
            <v>256</v>
          </cell>
          <cell r="C256" t="str">
            <v>고압케이블</v>
          </cell>
          <cell r="D256" t="str">
            <v>6.9KV CV8sq/1C</v>
          </cell>
          <cell r="E256" t="str">
            <v>m</v>
          </cell>
          <cell r="H256">
            <v>799</v>
          </cell>
          <cell r="I256">
            <v>1890</v>
          </cell>
          <cell r="J256">
            <v>851</v>
          </cell>
          <cell r="K256">
            <v>1944</v>
          </cell>
          <cell r="S256">
            <v>1890</v>
          </cell>
          <cell r="U256">
            <v>0.05</v>
          </cell>
          <cell r="V256" t="str">
            <v>고케</v>
          </cell>
          <cell r="W256">
            <v>1.6799999999999999E-2</v>
          </cell>
        </row>
        <row r="257">
          <cell r="A257">
            <v>257</v>
          </cell>
          <cell r="C257" t="str">
            <v>고압케이블</v>
          </cell>
          <cell r="D257" t="str">
            <v>6.9KV CV14sq/1C</v>
          </cell>
          <cell r="E257" t="str">
            <v>m</v>
          </cell>
          <cell r="H257">
            <v>799</v>
          </cell>
          <cell r="I257">
            <v>2506</v>
          </cell>
          <cell r="J257">
            <v>851</v>
          </cell>
          <cell r="K257">
            <v>2577</v>
          </cell>
          <cell r="S257">
            <v>2506</v>
          </cell>
          <cell r="U257">
            <v>0.05</v>
          </cell>
          <cell r="V257" t="str">
            <v>고케</v>
          </cell>
          <cell r="W257">
            <v>2.4E-2</v>
          </cell>
        </row>
        <row r="258">
          <cell r="A258">
            <v>258</v>
          </cell>
          <cell r="C258" t="str">
            <v>고압케이블</v>
          </cell>
          <cell r="D258" t="str">
            <v>6.9KV CV22sq/1C</v>
          </cell>
          <cell r="E258" t="str">
            <v>m</v>
          </cell>
          <cell r="H258">
            <v>799</v>
          </cell>
          <cell r="I258">
            <v>2933</v>
          </cell>
          <cell r="J258">
            <v>851</v>
          </cell>
          <cell r="K258">
            <v>3017</v>
          </cell>
          <cell r="S258">
            <v>2933</v>
          </cell>
          <cell r="U258">
            <v>0.05</v>
          </cell>
          <cell r="V258" t="str">
            <v>고케</v>
          </cell>
          <cell r="W258">
            <v>3.1199999999999999E-2</v>
          </cell>
        </row>
        <row r="259">
          <cell r="A259">
            <v>259</v>
          </cell>
          <cell r="C259" t="str">
            <v>고압케이블</v>
          </cell>
          <cell r="D259" t="str">
            <v>6.9KV CV30sq/1C</v>
          </cell>
          <cell r="E259" t="str">
            <v>m</v>
          </cell>
          <cell r="H259">
            <v>799</v>
          </cell>
          <cell r="I259">
            <v>3394</v>
          </cell>
          <cell r="J259">
            <v>851</v>
          </cell>
          <cell r="S259">
            <v>3394</v>
          </cell>
          <cell r="U259">
            <v>0.05</v>
          </cell>
          <cell r="V259" t="str">
            <v>고케</v>
          </cell>
          <cell r="W259">
            <v>3.5999999999999997E-2</v>
          </cell>
        </row>
        <row r="260">
          <cell r="A260">
            <v>260</v>
          </cell>
          <cell r="C260" t="str">
            <v>고압케이블</v>
          </cell>
          <cell r="D260" t="str">
            <v>6.9KV CV38sq/1C</v>
          </cell>
          <cell r="E260" t="str">
            <v>m</v>
          </cell>
          <cell r="H260">
            <v>799</v>
          </cell>
          <cell r="I260">
            <v>4106</v>
          </cell>
          <cell r="J260">
            <v>851</v>
          </cell>
          <cell r="K260">
            <v>4223</v>
          </cell>
          <cell r="S260">
            <v>4106</v>
          </cell>
          <cell r="U260">
            <v>0.05</v>
          </cell>
          <cell r="V260" t="str">
            <v>고케</v>
          </cell>
          <cell r="W260">
            <v>4.3199999999999995E-2</v>
          </cell>
        </row>
        <row r="261">
          <cell r="A261">
            <v>261</v>
          </cell>
          <cell r="C261" t="str">
            <v>고압케이블</v>
          </cell>
          <cell r="D261" t="str">
            <v>6.9KV CV50sq/1C</v>
          </cell>
          <cell r="E261" t="str">
            <v>m</v>
          </cell>
          <cell r="H261">
            <v>799</v>
          </cell>
          <cell r="I261">
            <v>5162</v>
          </cell>
          <cell r="J261">
            <v>851</v>
          </cell>
          <cell r="S261">
            <v>5162</v>
          </cell>
          <cell r="U261">
            <v>0.05</v>
          </cell>
          <cell r="V261" t="str">
            <v>고케</v>
          </cell>
          <cell r="W261">
            <v>5.1599999999999993E-2</v>
          </cell>
        </row>
        <row r="262">
          <cell r="A262">
            <v>262</v>
          </cell>
          <cell r="C262" t="str">
            <v>고압케이블</v>
          </cell>
          <cell r="D262" t="str">
            <v>6.9KV CV60sq/1C</v>
          </cell>
          <cell r="E262" t="str">
            <v>m</v>
          </cell>
          <cell r="H262">
            <v>799</v>
          </cell>
          <cell r="I262">
            <v>5463</v>
          </cell>
          <cell r="J262">
            <v>851</v>
          </cell>
          <cell r="K262">
            <v>5619</v>
          </cell>
          <cell r="S262">
            <v>5463</v>
          </cell>
          <cell r="U262">
            <v>0.05</v>
          </cell>
          <cell r="V262" t="str">
            <v>고케</v>
          </cell>
          <cell r="W262">
            <v>5.8799999999999998E-2</v>
          </cell>
        </row>
        <row r="263">
          <cell r="A263">
            <v>263</v>
          </cell>
          <cell r="C263" t="str">
            <v>고압케이블</v>
          </cell>
          <cell r="D263" t="str">
            <v>6.9KV CV80sq/1C</v>
          </cell>
          <cell r="E263" t="str">
            <v>m</v>
          </cell>
          <cell r="H263">
            <v>799</v>
          </cell>
          <cell r="I263">
            <v>6037</v>
          </cell>
          <cell r="J263">
            <v>851</v>
          </cell>
          <cell r="S263">
            <v>6037</v>
          </cell>
          <cell r="U263">
            <v>0.05</v>
          </cell>
          <cell r="V263" t="str">
            <v>고케</v>
          </cell>
          <cell r="W263">
            <v>7.1999999999999995E-2</v>
          </cell>
        </row>
        <row r="264">
          <cell r="A264">
            <v>264</v>
          </cell>
          <cell r="C264" t="str">
            <v>고압케이블</v>
          </cell>
          <cell r="D264" t="str">
            <v>6.9KV CV100sq/1C</v>
          </cell>
          <cell r="E264" t="str">
            <v>m</v>
          </cell>
          <cell r="H264">
            <v>799</v>
          </cell>
          <cell r="I264">
            <v>6610</v>
          </cell>
          <cell r="J264">
            <v>851</v>
          </cell>
          <cell r="K264">
            <v>6799</v>
          </cell>
          <cell r="S264">
            <v>6610</v>
          </cell>
          <cell r="U264">
            <v>0.05</v>
          </cell>
          <cell r="V264" t="str">
            <v>고케</v>
          </cell>
          <cell r="W264">
            <v>8.5199999999999984E-2</v>
          </cell>
        </row>
        <row r="265">
          <cell r="A265">
            <v>265</v>
          </cell>
          <cell r="C265" t="str">
            <v>고압케이블</v>
          </cell>
          <cell r="D265" t="str">
            <v>6.9KV CV125sq/1C</v>
          </cell>
          <cell r="E265" t="str">
            <v>m</v>
          </cell>
          <cell r="H265">
            <v>799</v>
          </cell>
          <cell r="I265">
            <v>7796</v>
          </cell>
          <cell r="J265">
            <v>851</v>
          </cell>
          <cell r="S265">
            <v>7796</v>
          </cell>
          <cell r="U265">
            <v>0.05</v>
          </cell>
          <cell r="V265" t="str">
            <v>고케</v>
          </cell>
          <cell r="W265">
            <v>0.1008</v>
          </cell>
        </row>
        <row r="266">
          <cell r="A266">
            <v>266</v>
          </cell>
          <cell r="C266" t="str">
            <v>고압케이블</v>
          </cell>
          <cell r="D266" t="str">
            <v>6.9KV CV150sq/1C</v>
          </cell>
          <cell r="E266" t="str">
            <v>m</v>
          </cell>
          <cell r="H266">
            <v>799</v>
          </cell>
          <cell r="I266">
            <v>10327</v>
          </cell>
          <cell r="J266">
            <v>851</v>
          </cell>
          <cell r="K266">
            <v>10622</v>
          </cell>
          <cell r="S266">
            <v>10327</v>
          </cell>
          <cell r="U266">
            <v>0.05</v>
          </cell>
          <cell r="V266" t="str">
            <v>고케</v>
          </cell>
          <cell r="W266">
            <v>0.1164</v>
          </cell>
        </row>
        <row r="267">
          <cell r="A267">
            <v>267</v>
          </cell>
          <cell r="C267" t="str">
            <v>고압케이블</v>
          </cell>
          <cell r="D267" t="str">
            <v>6.9KV CV200sq/1C</v>
          </cell>
          <cell r="E267" t="str">
            <v>m</v>
          </cell>
          <cell r="H267">
            <v>799</v>
          </cell>
          <cell r="I267">
            <v>12964</v>
          </cell>
          <cell r="J267">
            <v>851</v>
          </cell>
          <cell r="K267">
            <v>13334</v>
          </cell>
          <cell r="S267">
            <v>12964</v>
          </cell>
          <cell r="U267">
            <v>0.05</v>
          </cell>
          <cell r="V267" t="str">
            <v>고케</v>
          </cell>
          <cell r="W267">
            <v>0.1404</v>
          </cell>
        </row>
        <row r="268">
          <cell r="A268">
            <v>268</v>
          </cell>
          <cell r="C268" t="str">
            <v>고압케이블</v>
          </cell>
          <cell r="D268" t="str">
            <v>6.9KV CV250sq/1C</v>
          </cell>
          <cell r="E268" t="str">
            <v>m</v>
          </cell>
          <cell r="H268">
            <v>799</v>
          </cell>
          <cell r="I268">
            <v>15498</v>
          </cell>
          <cell r="J268">
            <v>851</v>
          </cell>
          <cell r="K268">
            <v>15940</v>
          </cell>
          <cell r="S268">
            <v>15498</v>
          </cell>
          <cell r="U268">
            <v>0.05</v>
          </cell>
          <cell r="V268" t="str">
            <v>고케</v>
          </cell>
          <cell r="W268">
            <v>0.17039999999999997</v>
          </cell>
        </row>
        <row r="269">
          <cell r="A269">
            <v>269</v>
          </cell>
          <cell r="S269" t="str">
            <v/>
          </cell>
        </row>
        <row r="270">
          <cell r="A270">
            <v>270</v>
          </cell>
          <cell r="S270" t="str">
            <v/>
          </cell>
        </row>
        <row r="271">
          <cell r="A271">
            <v>271</v>
          </cell>
          <cell r="C271" t="str">
            <v>고압케이블</v>
          </cell>
          <cell r="D271" t="str">
            <v>6.9KV CV8sq/3C</v>
          </cell>
          <cell r="E271" t="str">
            <v>m</v>
          </cell>
          <cell r="H271">
            <v>799</v>
          </cell>
          <cell r="I271">
            <v>6505</v>
          </cell>
          <cell r="J271">
            <v>851</v>
          </cell>
          <cell r="K271">
            <v>6691</v>
          </cell>
          <cell r="S271">
            <v>6505</v>
          </cell>
          <cell r="U271">
            <v>0.05</v>
          </cell>
          <cell r="V271" t="str">
            <v>고케</v>
          </cell>
          <cell r="W271">
            <v>3.3599999999999998E-2</v>
          </cell>
        </row>
        <row r="272">
          <cell r="A272">
            <v>272</v>
          </cell>
          <cell r="C272" t="str">
            <v>고압케이블</v>
          </cell>
          <cell r="D272" t="str">
            <v>6.9KV CV14sq/3C</v>
          </cell>
          <cell r="E272" t="str">
            <v>m</v>
          </cell>
          <cell r="H272">
            <v>799</v>
          </cell>
          <cell r="I272">
            <v>8435</v>
          </cell>
          <cell r="J272">
            <v>851</v>
          </cell>
          <cell r="K272">
            <v>8676</v>
          </cell>
          <cell r="S272">
            <v>8435</v>
          </cell>
          <cell r="U272">
            <v>0.05</v>
          </cell>
          <cell r="V272" t="str">
            <v>고케</v>
          </cell>
          <cell r="W272">
            <v>4.8000000000000001E-2</v>
          </cell>
        </row>
        <row r="273">
          <cell r="A273">
            <v>273</v>
          </cell>
          <cell r="C273" t="str">
            <v>고압케이블</v>
          </cell>
          <cell r="D273" t="str">
            <v>6.9KV CV22sq/3C</v>
          </cell>
          <cell r="E273" t="str">
            <v>m</v>
          </cell>
          <cell r="H273">
            <v>799</v>
          </cell>
          <cell r="I273">
            <v>9996</v>
          </cell>
          <cell r="J273">
            <v>852</v>
          </cell>
          <cell r="K273">
            <v>10281</v>
          </cell>
          <cell r="S273">
            <v>9996</v>
          </cell>
          <cell r="U273">
            <v>0.05</v>
          </cell>
          <cell r="V273" t="str">
            <v>고케</v>
          </cell>
          <cell r="W273">
            <v>6.2399999999999997E-2</v>
          </cell>
        </row>
        <row r="274">
          <cell r="A274">
            <v>274</v>
          </cell>
          <cell r="C274" t="str">
            <v>고압케이블</v>
          </cell>
          <cell r="D274" t="str">
            <v>6.9KV CV30sq/3C</v>
          </cell>
          <cell r="E274" t="str">
            <v>m</v>
          </cell>
          <cell r="H274">
            <v>799</v>
          </cell>
          <cell r="I274">
            <v>11108</v>
          </cell>
          <cell r="J274">
            <v>852</v>
          </cell>
          <cell r="S274">
            <v>11108</v>
          </cell>
          <cell r="U274">
            <v>0.05</v>
          </cell>
          <cell r="V274" t="str">
            <v>고케</v>
          </cell>
          <cell r="W274">
            <v>7.1999999999999995E-2</v>
          </cell>
        </row>
        <row r="275">
          <cell r="A275">
            <v>275</v>
          </cell>
          <cell r="C275" t="str">
            <v>고압케이블</v>
          </cell>
          <cell r="D275" t="str">
            <v>6.9KV CV38sq/3C</v>
          </cell>
          <cell r="E275" t="str">
            <v>m</v>
          </cell>
          <cell r="H275">
            <v>799</v>
          </cell>
          <cell r="I275">
            <v>12693</v>
          </cell>
          <cell r="J275">
            <v>852</v>
          </cell>
          <cell r="K275">
            <v>13056</v>
          </cell>
          <cell r="S275">
            <v>12693</v>
          </cell>
          <cell r="U275">
            <v>0.05</v>
          </cell>
          <cell r="V275" t="str">
            <v>고케</v>
          </cell>
          <cell r="W275">
            <v>8.6399999999999991E-2</v>
          </cell>
        </row>
        <row r="276">
          <cell r="A276">
            <v>276</v>
          </cell>
          <cell r="C276" t="str">
            <v>고압케이블</v>
          </cell>
          <cell r="D276" t="str">
            <v>6.9KV CV50sq/3C</v>
          </cell>
          <cell r="E276" t="str">
            <v>m</v>
          </cell>
          <cell r="H276">
            <v>799</v>
          </cell>
          <cell r="I276">
            <v>14159</v>
          </cell>
          <cell r="J276">
            <v>852</v>
          </cell>
          <cell r="S276">
            <v>14159</v>
          </cell>
          <cell r="U276">
            <v>0.05</v>
          </cell>
          <cell r="V276" t="str">
            <v>고케</v>
          </cell>
          <cell r="W276">
            <v>0.10319999999999999</v>
          </cell>
        </row>
        <row r="277">
          <cell r="A277">
            <v>277</v>
          </cell>
          <cell r="C277" t="str">
            <v>고압케이블</v>
          </cell>
          <cell r="D277" t="str">
            <v>6.9KV CV60sq/3C</v>
          </cell>
          <cell r="E277" t="str">
            <v>m</v>
          </cell>
          <cell r="H277">
            <v>799</v>
          </cell>
          <cell r="I277">
            <v>14914</v>
          </cell>
          <cell r="J277">
            <v>852</v>
          </cell>
          <cell r="K277">
            <v>15340</v>
          </cell>
          <cell r="S277">
            <v>14914</v>
          </cell>
          <cell r="U277">
            <v>0.05</v>
          </cell>
          <cell r="V277" t="str">
            <v>고케</v>
          </cell>
          <cell r="W277">
            <v>0.1176</v>
          </cell>
        </row>
        <row r="278">
          <cell r="A278">
            <v>278</v>
          </cell>
          <cell r="C278" t="str">
            <v>고압케이블</v>
          </cell>
          <cell r="D278" t="str">
            <v>6.9KV CV80sq/3C</v>
          </cell>
          <cell r="E278" t="str">
            <v>m</v>
          </cell>
          <cell r="H278">
            <v>799</v>
          </cell>
          <cell r="I278">
            <v>18345</v>
          </cell>
          <cell r="J278">
            <v>852</v>
          </cell>
          <cell r="S278">
            <v>18345</v>
          </cell>
          <cell r="U278">
            <v>0.05</v>
          </cell>
          <cell r="V278" t="str">
            <v>고케</v>
          </cell>
          <cell r="W278">
            <v>0.14399999999999999</v>
          </cell>
        </row>
        <row r="279">
          <cell r="A279">
            <v>279</v>
          </cell>
          <cell r="C279" t="str">
            <v>고압케이블</v>
          </cell>
          <cell r="D279" t="str">
            <v>6.9KV CV100sq/3C</v>
          </cell>
          <cell r="E279" t="str">
            <v>m</v>
          </cell>
          <cell r="H279">
            <v>799</v>
          </cell>
          <cell r="I279">
            <v>21448</v>
          </cell>
          <cell r="J279">
            <v>852</v>
          </cell>
          <cell r="K279">
            <v>22061</v>
          </cell>
          <cell r="S279">
            <v>21448</v>
          </cell>
          <cell r="U279">
            <v>0.05</v>
          </cell>
          <cell r="V279" t="str">
            <v>고케</v>
          </cell>
          <cell r="W279">
            <v>0.17039999999999997</v>
          </cell>
        </row>
        <row r="280">
          <cell r="A280">
            <v>280</v>
          </cell>
          <cell r="C280" t="str">
            <v>고압케이블</v>
          </cell>
          <cell r="D280" t="str">
            <v>6.9KV CV125sq/3C</v>
          </cell>
          <cell r="E280" t="str">
            <v>m</v>
          </cell>
          <cell r="H280">
            <v>799</v>
          </cell>
          <cell r="I280">
            <v>24633</v>
          </cell>
          <cell r="J280">
            <v>852</v>
          </cell>
          <cell r="S280">
            <v>24633</v>
          </cell>
          <cell r="U280">
            <v>0.05</v>
          </cell>
          <cell r="V280" t="str">
            <v>고케</v>
          </cell>
          <cell r="W280">
            <v>0.2016</v>
          </cell>
        </row>
        <row r="281">
          <cell r="A281">
            <v>281</v>
          </cell>
          <cell r="C281" t="str">
            <v>고압케이블</v>
          </cell>
          <cell r="D281" t="str">
            <v>6.9KV CV150sq/3C</v>
          </cell>
          <cell r="E281" t="str">
            <v>m</v>
          </cell>
          <cell r="H281">
            <v>799</v>
          </cell>
          <cell r="I281">
            <v>28881</v>
          </cell>
          <cell r="J281">
            <v>852</v>
          </cell>
          <cell r="K281">
            <v>29706</v>
          </cell>
          <cell r="S281">
            <v>28881</v>
          </cell>
          <cell r="U281">
            <v>0.05</v>
          </cell>
          <cell r="V281" t="str">
            <v>고케</v>
          </cell>
          <cell r="W281">
            <v>0.23280000000000001</v>
          </cell>
        </row>
        <row r="282">
          <cell r="A282">
            <v>282</v>
          </cell>
          <cell r="C282" t="str">
            <v>고압케이블</v>
          </cell>
          <cell r="D282" t="str">
            <v>6.9KV CV200sq/3C</v>
          </cell>
          <cell r="E282" t="str">
            <v>m</v>
          </cell>
          <cell r="H282">
            <v>799</v>
          </cell>
          <cell r="I282">
            <v>35813</v>
          </cell>
          <cell r="J282">
            <v>852</v>
          </cell>
          <cell r="K282">
            <v>36836</v>
          </cell>
          <cell r="S282">
            <v>35813</v>
          </cell>
          <cell r="U282">
            <v>0.05</v>
          </cell>
          <cell r="V282" t="str">
            <v>고케</v>
          </cell>
          <cell r="W282">
            <v>0.28079999999999999</v>
          </cell>
        </row>
        <row r="283">
          <cell r="A283">
            <v>283</v>
          </cell>
          <cell r="C283" t="str">
            <v>고압케이블</v>
          </cell>
          <cell r="D283" t="str">
            <v>6.9KV CV250sq/3C</v>
          </cell>
          <cell r="E283" t="str">
            <v>m</v>
          </cell>
          <cell r="H283">
            <v>799</v>
          </cell>
          <cell r="I283">
            <v>48389</v>
          </cell>
          <cell r="J283">
            <v>852</v>
          </cell>
          <cell r="K283">
            <v>49771</v>
          </cell>
          <cell r="S283">
            <v>48389</v>
          </cell>
          <cell r="U283">
            <v>0.05</v>
          </cell>
          <cell r="V283" t="str">
            <v>고케</v>
          </cell>
          <cell r="W283">
            <v>0.34079999999999994</v>
          </cell>
        </row>
        <row r="284">
          <cell r="A284">
            <v>284</v>
          </cell>
          <cell r="S284" t="str">
            <v/>
          </cell>
        </row>
        <row r="285">
          <cell r="A285">
            <v>285</v>
          </cell>
          <cell r="S285" t="str">
            <v/>
          </cell>
        </row>
        <row r="286">
          <cell r="A286">
            <v>286</v>
          </cell>
          <cell r="B286" t="str">
            <v>옥외</v>
          </cell>
          <cell r="C286" t="str">
            <v>고압케이블</v>
          </cell>
          <cell r="D286" t="str">
            <v>6.9KV CV8sq/1C</v>
          </cell>
          <cell r="E286" t="str">
            <v>m</v>
          </cell>
          <cell r="H286">
            <v>799</v>
          </cell>
          <cell r="I286">
            <v>1890</v>
          </cell>
          <cell r="J286">
            <v>851</v>
          </cell>
          <cell r="K286">
            <v>1944</v>
          </cell>
          <cell r="S286">
            <v>1890</v>
          </cell>
          <cell r="U286">
            <v>0.03</v>
          </cell>
          <cell r="V286" t="str">
            <v>고케</v>
          </cell>
          <cell r="W286">
            <v>1.6799999999999999E-2</v>
          </cell>
        </row>
        <row r="287">
          <cell r="A287">
            <v>287</v>
          </cell>
          <cell r="B287" t="str">
            <v>옥외</v>
          </cell>
          <cell r="C287" t="str">
            <v>고압케이블</v>
          </cell>
          <cell r="D287" t="str">
            <v>6.9KV CV14sq/1C</v>
          </cell>
          <cell r="E287" t="str">
            <v>m</v>
          </cell>
          <cell r="H287">
            <v>799</v>
          </cell>
          <cell r="I287">
            <v>2506</v>
          </cell>
          <cell r="J287">
            <v>851</v>
          </cell>
          <cell r="K287">
            <v>2577</v>
          </cell>
          <cell r="S287">
            <v>2506</v>
          </cell>
          <cell r="U287">
            <v>0.03</v>
          </cell>
          <cell r="V287" t="str">
            <v>고케</v>
          </cell>
          <cell r="W287">
            <v>2.4E-2</v>
          </cell>
        </row>
        <row r="288">
          <cell r="A288">
            <v>288</v>
          </cell>
          <cell r="B288" t="str">
            <v>옥외</v>
          </cell>
          <cell r="C288" t="str">
            <v>고압케이블</v>
          </cell>
          <cell r="D288" t="str">
            <v>6.9KV CV22sq/1C</v>
          </cell>
          <cell r="E288" t="str">
            <v>m</v>
          </cell>
          <cell r="H288">
            <v>799</v>
          </cell>
          <cell r="I288">
            <v>2933</v>
          </cell>
          <cell r="J288">
            <v>851</v>
          </cell>
          <cell r="K288">
            <v>3017</v>
          </cell>
          <cell r="S288">
            <v>2933</v>
          </cell>
          <cell r="U288">
            <v>0.03</v>
          </cell>
          <cell r="V288" t="str">
            <v>고케</v>
          </cell>
          <cell r="W288">
            <v>3.1199999999999999E-2</v>
          </cell>
        </row>
        <row r="289">
          <cell r="A289">
            <v>289</v>
          </cell>
          <cell r="B289" t="str">
            <v>옥외</v>
          </cell>
          <cell r="C289" t="str">
            <v>고압케이블</v>
          </cell>
          <cell r="D289" t="str">
            <v>6.9KV CV30sq/1C</v>
          </cell>
          <cell r="E289" t="str">
            <v>m</v>
          </cell>
          <cell r="H289">
            <v>799</v>
          </cell>
          <cell r="I289">
            <v>3394</v>
          </cell>
          <cell r="J289">
            <v>851</v>
          </cell>
          <cell r="S289">
            <v>3394</v>
          </cell>
          <cell r="U289">
            <v>0.03</v>
          </cell>
          <cell r="V289" t="str">
            <v>고케</v>
          </cell>
          <cell r="W289">
            <v>3.5999999999999997E-2</v>
          </cell>
        </row>
        <row r="290">
          <cell r="A290">
            <v>290</v>
          </cell>
          <cell r="B290" t="str">
            <v>옥외</v>
          </cell>
          <cell r="C290" t="str">
            <v>고압케이블</v>
          </cell>
          <cell r="D290" t="str">
            <v>6.9KV CV38sq/1C</v>
          </cell>
          <cell r="E290" t="str">
            <v>m</v>
          </cell>
          <cell r="H290">
            <v>799</v>
          </cell>
          <cell r="I290">
            <v>4106</v>
          </cell>
          <cell r="J290">
            <v>851</v>
          </cell>
          <cell r="K290">
            <v>4223</v>
          </cell>
          <cell r="S290">
            <v>4106</v>
          </cell>
          <cell r="U290">
            <v>0.03</v>
          </cell>
          <cell r="V290" t="str">
            <v>고케</v>
          </cell>
          <cell r="W290">
            <v>4.3199999999999995E-2</v>
          </cell>
        </row>
        <row r="291">
          <cell r="A291">
            <v>291</v>
          </cell>
          <cell r="B291" t="str">
            <v>옥외</v>
          </cell>
          <cell r="C291" t="str">
            <v>고압케이블</v>
          </cell>
          <cell r="D291" t="str">
            <v>6.9KV CV50sq/1C</v>
          </cell>
          <cell r="E291" t="str">
            <v>m</v>
          </cell>
          <cell r="H291">
            <v>799</v>
          </cell>
          <cell r="I291">
            <v>5162</v>
          </cell>
          <cell r="J291">
            <v>851</v>
          </cell>
          <cell r="S291">
            <v>5162</v>
          </cell>
          <cell r="U291">
            <v>0.03</v>
          </cell>
          <cell r="V291" t="str">
            <v>고케</v>
          </cell>
          <cell r="W291">
            <v>5.1599999999999993E-2</v>
          </cell>
        </row>
        <row r="292">
          <cell r="A292">
            <v>292</v>
          </cell>
          <cell r="B292" t="str">
            <v>옥외</v>
          </cell>
          <cell r="C292" t="str">
            <v>고압케이블</v>
          </cell>
          <cell r="D292" t="str">
            <v>6.9KV CV60sq/1C</v>
          </cell>
          <cell r="E292" t="str">
            <v>m</v>
          </cell>
          <cell r="H292">
            <v>799</v>
          </cell>
          <cell r="I292">
            <v>5463</v>
          </cell>
          <cell r="J292">
            <v>851</v>
          </cell>
          <cell r="K292">
            <v>5619</v>
          </cell>
          <cell r="S292">
            <v>5463</v>
          </cell>
          <cell r="U292">
            <v>0.03</v>
          </cell>
          <cell r="V292" t="str">
            <v>고케</v>
          </cell>
          <cell r="W292">
            <v>5.8799999999999998E-2</v>
          </cell>
        </row>
        <row r="293">
          <cell r="A293">
            <v>293</v>
          </cell>
          <cell r="B293" t="str">
            <v>옥외</v>
          </cell>
          <cell r="C293" t="str">
            <v>고압케이블</v>
          </cell>
          <cell r="D293" t="str">
            <v>6.9KV CV80sq/1C</v>
          </cell>
          <cell r="E293" t="str">
            <v>m</v>
          </cell>
          <cell r="H293">
            <v>799</v>
          </cell>
          <cell r="I293">
            <v>6037</v>
          </cell>
          <cell r="J293">
            <v>851</v>
          </cell>
          <cell r="S293">
            <v>6037</v>
          </cell>
          <cell r="U293">
            <v>0.03</v>
          </cell>
          <cell r="V293" t="str">
            <v>고케</v>
          </cell>
          <cell r="W293">
            <v>7.1999999999999995E-2</v>
          </cell>
        </row>
        <row r="294">
          <cell r="A294">
            <v>294</v>
          </cell>
          <cell r="B294" t="str">
            <v>옥외</v>
          </cell>
          <cell r="C294" t="str">
            <v>고압케이블</v>
          </cell>
          <cell r="D294" t="str">
            <v>6.9KV CV100sq/1C</v>
          </cell>
          <cell r="E294" t="str">
            <v>m</v>
          </cell>
          <cell r="H294">
            <v>799</v>
          </cell>
          <cell r="I294">
            <v>6610</v>
          </cell>
          <cell r="J294">
            <v>851</v>
          </cell>
          <cell r="K294">
            <v>6799</v>
          </cell>
          <cell r="S294">
            <v>6610</v>
          </cell>
          <cell r="U294">
            <v>0.03</v>
          </cell>
          <cell r="V294" t="str">
            <v>고케</v>
          </cell>
          <cell r="W294">
            <v>8.5199999999999984E-2</v>
          </cell>
        </row>
        <row r="295">
          <cell r="A295">
            <v>295</v>
          </cell>
          <cell r="B295" t="str">
            <v>옥외</v>
          </cell>
          <cell r="C295" t="str">
            <v>고압케이블</v>
          </cell>
          <cell r="D295" t="str">
            <v>6.9KV CV125sq/1C</v>
          </cell>
          <cell r="E295" t="str">
            <v>m</v>
          </cell>
          <cell r="H295">
            <v>799</v>
          </cell>
          <cell r="I295">
            <v>7796</v>
          </cell>
          <cell r="J295">
            <v>851</v>
          </cell>
          <cell r="S295">
            <v>7796</v>
          </cell>
          <cell r="U295">
            <v>0.03</v>
          </cell>
          <cell r="V295" t="str">
            <v>고케</v>
          </cell>
          <cell r="W295">
            <v>0.1008</v>
          </cell>
        </row>
        <row r="296">
          <cell r="A296">
            <v>296</v>
          </cell>
          <cell r="B296" t="str">
            <v>옥외</v>
          </cell>
          <cell r="C296" t="str">
            <v>고압케이블</v>
          </cell>
          <cell r="D296" t="str">
            <v>6.9KV CV150sq/1C</v>
          </cell>
          <cell r="E296" t="str">
            <v>m</v>
          </cell>
          <cell r="H296">
            <v>799</v>
          </cell>
          <cell r="I296">
            <v>10327</v>
          </cell>
          <cell r="J296">
            <v>851</v>
          </cell>
          <cell r="K296">
            <v>10622</v>
          </cell>
          <cell r="S296">
            <v>10327</v>
          </cell>
          <cell r="U296">
            <v>0.03</v>
          </cell>
          <cell r="V296" t="str">
            <v>고케</v>
          </cell>
          <cell r="W296">
            <v>0.1164</v>
          </cell>
        </row>
        <row r="297">
          <cell r="A297">
            <v>297</v>
          </cell>
          <cell r="B297" t="str">
            <v>옥외</v>
          </cell>
          <cell r="C297" t="str">
            <v>고압케이블</v>
          </cell>
          <cell r="D297" t="str">
            <v>6.9KV CV200sq/1C</v>
          </cell>
          <cell r="E297" t="str">
            <v>m</v>
          </cell>
          <cell r="H297">
            <v>799</v>
          </cell>
          <cell r="I297">
            <v>12964</v>
          </cell>
          <cell r="J297">
            <v>851</v>
          </cell>
          <cell r="K297">
            <v>13334</v>
          </cell>
          <cell r="S297">
            <v>12964</v>
          </cell>
          <cell r="U297">
            <v>0.03</v>
          </cell>
          <cell r="V297" t="str">
            <v>고케</v>
          </cell>
          <cell r="W297">
            <v>0.1404</v>
          </cell>
        </row>
        <row r="298">
          <cell r="A298">
            <v>298</v>
          </cell>
          <cell r="B298" t="str">
            <v>옥외</v>
          </cell>
          <cell r="C298" t="str">
            <v>고압케이블</v>
          </cell>
          <cell r="D298" t="str">
            <v>6.9KV CV250sq/1C</v>
          </cell>
          <cell r="E298" t="str">
            <v>m</v>
          </cell>
          <cell r="H298">
            <v>799</v>
          </cell>
          <cell r="I298">
            <v>15498</v>
          </cell>
          <cell r="J298">
            <v>851</v>
          </cell>
          <cell r="K298">
            <v>15940</v>
          </cell>
          <cell r="S298">
            <v>15498</v>
          </cell>
          <cell r="U298">
            <v>0.03</v>
          </cell>
          <cell r="V298" t="str">
            <v>고케</v>
          </cell>
          <cell r="W298">
            <v>0.17039999999999997</v>
          </cell>
        </row>
        <row r="299">
          <cell r="A299">
            <v>299</v>
          </cell>
          <cell r="S299" t="str">
            <v/>
          </cell>
        </row>
        <row r="300">
          <cell r="A300">
            <v>300</v>
          </cell>
          <cell r="S300" t="str">
            <v/>
          </cell>
        </row>
        <row r="301">
          <cell r="A301">
            <v>301</v>
          </cell>
          <cell r="B301" t="str">
            <v>옥외</v>
          </cell>
          <cell r="C301" t="str">
            <v>고압케이블</v>
          </cell>
          <cell r="D301" t="str">
            <v>6.9KV CV8sq/3C</v>
          </cell>
          <cell r="E301" t="str">
            <v>m</v>
          </cell>
          <cell r="H301">
            <v>799</v>
          </cell>
          <cell r="I301">
            <v>6505</v>
          </cell>
          <cell r="J301">
            <v>851</v>
          </cell>
          <cell r="K301">
            <v>6691</v>
          </cell>
          <cell r="S301">
            <v>6505</v>
          </cell>
          <cell r="U301">
            <v>0.03</v>
          </cell>
          <cell r="V301" t="str">
            <v>고케</v>
          </cell>
          <cell r="W301">
            <v>3.3599999999999998E-2</v>
          </cell>
        </row>
        <row r="302">
          <cell r="A302">
            <v>302</v>
          </cell>
          <cell r="B302" t="str">
            <v>옥외</v>
          </cell>
          <cell r="C302" t="str">
            <v>고압케이블</v>
          </cell>
          <cell r="D302" t="str">
            <v>6.9KV CV14sq/3C</v>
          </cell>
          <cell r="E302" t="str">
            <v>m</v>
          </cell>
          <cell r="H302">
            <v>799</v>
          </cell>
          <cell r="I302">
            <v>8435</v>
          </cell>
          <cell r="J302">
            <v>851</v>
          </cell>
          <cell r="K302">
            <v>8676</v>
          </cell>
          <cell r="S302">
            <v>8435</v>
          </cell>
          <cell r="U302">
            <v>0.03</v>
          </cell>
          <cell r="V302" t="str">
            <v>고케</v>
          </cell>
          <cell r="W302">
            <v>4.8000000000000001E-2</v>
          </cell>
        </row>
        <row r="303">
          <cell r="A303">
            <v>303</v>
          </cell>
          <cell r="B303" t="str">
            <v>옥외</v>
          </cell>
          <cell r="C303" t="str">
            <v>고압케이블</v>
          </cell>
          <cell r="D303" t="str">
            <v>6.9KV CV22sq/3C</v>
          </cell>
          <cell r="E303" t="str">
            <v>m</v>
          </cell>
          <cell r="H303">
            <v>799</v>
          </cell>
          <cell r="I303">
            <v>9996</v>
          </cell>
          <cell r="J303">
            <v>852</v>
          </cell>
          <cell r="K303">
            <v>10281</v>
          </cell>
          <cell r="S303">
            <v>9996</v>
          </cell>
          <cell r="U303">
            <v>0.03</v>
          </cell>
          <cell r="V303" t="str">
            <v>고케</v>
          </cell>
          <cell r="W303">
            <v>6.2399999999999997E-2</v>
          </cell>
        </row>
        <row r="304">
          <cell r="A304">
            <v>304</v>
          </cell>
          <cell r="B304" t="str">
            <v>옥외</v>
          </cell>
          <cell r="C304" t="str">
            <v>고압케이블</v>
          </cell>
          <cell r="D304" t="str">
            <v>6.9KV CV30sq/3C</v>
          </cell>
          <cell r="E304" t="str">
            <v>m</v>
          </cell>
          <cell r="H304">
            <v>799</v>
          </cell>
          <cell r="I304">
            <v>11108</v>
          </cell>
          <cell r="J304">
            <v>852</v>
          </cell>
          <cell r="S304">
            <v>11108</v>
          </cell>
          <cell r="U304">
            <v>0.03</v>
          </cell>
          <cell r="V304" t="str">
            <v>고케</v>
          </cell>
          <cell r="W304">
            <v>7.1999999999999995E-2</v>
          </cell>
        </row>
        <row r="305">
          <cell r="A305">
            <v>305</v>
          </cell>
          <cell r="B305" t="str">
            <v>옥외</v>
          </cell>
          <cell r="C305" t="str">
            <v>고압케이블</v>
          </cell>
          <cell r="D305" t="str">
            <v>6.9KV CV38sq/3C</v>
          </cell>
          <cell r="E305" t="str">
            <v>m</v>
          </cell>
          <cell r="H305">
            <v>799</v>
          </cell>
          <cell r="I305">
            <v>12693</v>
          </cell>
          <cell r="J305">
            <v>852</v>
          </cell>
          <cell r="K305">
            <v>13056</v>
          </cell>
          <cell r="S305">
            <v>12693</v>
          </cell>
          <cell r="U305">
            <v>0.03</v>
          </cell>
          <cell r="V305" t="str">
            <v>고케</v>
          </cell>
          <cell r="W305">
            <v>8.6399999999999991E-2</v>
          </cell>
        </row>
        <row r="306">
          <cell r="A306">
            <v>306</v>
          </cell>
          <cell r="B306" t="str">
            <v>옥외</v>
          </cell>
          <cell r="C306" t="str">
            <v>고압케이블</v>
          </cell>
          <cell r="D306" t="str">
            <v>6.9KV CV50sq/3C</v>
          </cell>
          <cell r="E306" t="str">
            <v>m</v>
          </cell>
          <cell r="H306">
            <v>799</v>
          </cell>
          <cell r="I306">
            <v>14159</v>
          </cell>
          <cell r="J306">
            <v>852</v>
          </cell>
          <cell r="S306">
            <v>14159</v>
          </cell>
          <cell r="U306">
            <v>0.03</v>
          </cell>
          <cell r="V306" t="str">
            <v>고케</v>
          </cell>
          <cell r="W306">
            <v>0.10319999999999999</v>
          </cell>
        </row>
        <row r="307">
          <cell r="A307">
            <v>307</v>
          </cell>
          <cell r="B307" t="str">
            <v>옥외</v>
          </cell>
          <cell r="C307" t="str">
            <v>고압케이블</v>
          </cell>
          <cell r="D307" t="str">
            <v>6.9KV CV60sq/3C</v>
          </cell>
          <cell r="E307" t="str">
            <v>m</v>
          </cell>
          <cell r="H307">
            <v>799</v>
          </cell>
          <cell r="I307">
            <v>14914</v>
          </cell>
          <cell r="J307">
            <v>852</v>
          </cell>
          <cell r="K307">
            <v>15340</v>
          </cell>
          <cell r="S307">
            <v>14914</v>
          </cell>
          <cell r="U307">
            <v>0.03</v>
          </cell>
          <cell r="V307" t="str">
            <v>고케</v>
          </cell>
          <cell r="W307">
            <v>0.1176</v>
          </cell>
        </row>
        <row r="308">
          <cell r="A308">
            <v>308</v>
          </cell>
          <cell r="B308" t="str">
            <v>옥외</v>
          </cell>
          <cell r="C308" t="str">
            <v>고압케이블</v>
          </cell>
          <cell r="D308" t="str">
            <v>6.9KV CV80sq/3C</v>
          </cell>
          <cell r="E308" t="str">
            <v>m</v>
          </cell>
          <cell r="H308">
            <v>799</v>
          </cell>
          <cell r="I308">
            <v>18345</v>
          </cell>
          <cell r="J308">
            <v>852</v>
          </cell>
          <cell r="S308">
            <v>18345</v>
          </cell>
          <cell r="U308">
            <v>0.03</v>
          </cell>
          <cell r="V308" t="str">
            <v>고케</v>
          </cell>
          <cell r="W308">
            <v>0.14399999999999999</v>
          </cell>
        </row>
        <row r="309">
          <cell r="A309">
            <v>309</v>
          </cell>
          <cell r="B309" t="str">
            <v>옥외</v>
          </cell>
          <cell r="C309" t="str">
            <v>고압케이블</v>
          </cell>
          <cell r="D309" t="str">
            <v>6.9KV CV100sq/3C</v>
          </cell>
          <cell r="E309" t="str">
            <v>m</v>
          </cell>
          <cell r="H309">
            <v>799</v>
          </cell>
          <cell r="I309">
            <v>21448</v>
          </cell>
          <cell r="J309">
            <v>852</v>
          </cell>
          <cell r="K309">
            <v>22061</v>
          </cell>
          <cell r="S309">
            <v>21448</v>
          </cell>
          <cell r="U309">
            <v>0.03</v>
          </cell>
          <cell r="V309" t="str">
            <v>고케</v>
          </cell>
          <cell r="W309">
            <v>0.17039999999999997</v>
          </cell>
        </row>
        <row r="310">
          <cell r="A310">
            <v>310</v>
          </cell>
          <cell r="B310" t="str">
            <v>옥외</v>
          </cell>
          <cell r="C310" t="str">
            <v>고압케이블</v>
          </cell>
          <cell r="D310" t="str">
            <v>6.9KV CV125sq/3C</v>
          </cell>
          <cell r="E310" t="str">
            <v>m</v>
          </cell>
          <cell r="H310">
            <v>799</v>
          </cell>
          <cell r="I310">
            <v>24633</v>
          </cell>
          <cell r="J310">
            <v>852</v>
          </cell>
          <cell r="S310">
            <v>24633</v>
          </cell>
          <cell r="U310">
            <v>0.03</v>
          </cell>
          <cell r="V310" t="str">
            <v>고케</v>
          </cell>
          <cell r="W310">
            <v>0.2016</v>
          </cell>
        </row>
        <row r="311">
          <cell r="A311">
            <v>311</v>
          </cell>
          <cell r="B311" t="str">
            <v>옥외</v>
          </cell>
          <cell r="C311" t="str">
            <v>고압케이블</v>
          </cell>
          <cell r="D311" t="str">
            <v>6.9KV CV150sq/3C</v>
          </cell>
          <cell r="E311" t="str">
            <v>m</v>
          </cell>
          <cell r="H311">
            <v>799</v>
          </cell>
          <cell r="I311">
            <v>28881</v>
          </cell>
          <cell r="J311">
            <v>852</v>
          </cell>
          <cell r="K311">
            <v>29706</v>
          </cell>
          <cell r="S311">
            <v>28881</v>
          </cell>
          <cell r="U311">
            <v>0.03</v>
          </cell>
          <cell r="V311" t="str">
            <v>고케</v>
          </cell>
          <cell r="W311">
            <v>0.23280000000000001</v>
          </cell>
        </row>
        <row r="312">
          <cell r="A312">
            <v>312</v>
          </cell>
          <cell r="B312" t="str">
            <v>옥외</v>
          </cell>
          <cell r="C312" t="str">
            <v>고압케이블</v>
          </cell>
          <cell r="D312" t="str">
            <v>6.9KV CV200sq/3C</v>
          </cell>
          <cell r="E312" t="str">
            <v>m</v>
          </cell>
          <cell r="H312">
            <v>799</v>
          </cell>
          <cell r="I312">
            <v>35813</v>
          </cell>
          <cell r="J312">
            <v>852</v>
          </cell>
          <cell r="K312">
            <v>36836</v>
          </cell>
          <cell r="S312">
            <v>35813</v>
          </cell>
          <cell r="U312">
            <v>0.03</v>
          </cell>
          <cell r="V312" t="str">
            <v>고케</v>
          </cell>
          <cell r="W312">
            <v>0.28079999999999999</v>
          </cell>
        </row>
        <row r="313">
          <cell r="A313">
            <v>313</v>
          </cell>
          <cell r="B313" t="str">
            <v>옥외</v>
          </cell>
          <cell r="C313" t="str">
            <v>고압케이블</v>
          </cell>
          <cell r="D313" t="str">
            <v>6.9KV CV250sq/3C</v>
          </cell>
          <cell r="E313" t="str">
            <v>m</v>
          </cell>
          <cell r="H313">
            <v>799</v>
          </cell>
          <cell r="I313">
            <v>48389</v>
          </cell>
          <cell r="J313">
            <v>852</v>
          </cell>
          <cell r="K313">
            <v>49771</v>
          </cell>
          <cell r="S313">
            <v>48389</v>
          </cell>
          <cell r="U313">
            <v>0.03</v>
          </cell>
          <cell r="V313" t="str">
            <v>고케</v>
          </cell>
          <cell r="W313">
            <v>0.34079999999999994</v>
          </cell>
        </row>
        <row r="314">
          <cell r="A314">
            <v>314</v>
          </cell>
          <cell r="S314" t="str">
            <v/>
          </cell>
        </row>
        <row r="315">
          <cell r="A315">
            <v>315</v>
          </cell>
          <cell r="S315" t="str">
            <v/>
          </cell>
        </row>
        <row r="316">
          <cell r="A316">
            <v>316</v>
          </cell>
          <cell r="C316" t="str">
            <v>저압 케이블</v>
          </cell>
          <cell r="D316" t="str">
            <v>600V EV 2.0 sq/1C</v>
          </cell>
          <cell r="E316" t="str">
            <v>m</v>
          </cell>
          <cell r="S316">
            <v>0</v>
          </cell>
          <cell r="U316">
            <v>0.05</v>
          </cell>
          <cell r="V316" t="str">
            <v>저케</v>
          </cell>
          <cell r="W316">
            <v>0.01</v>
          </cell>
        </row>
        <row r="317">
          <cell r="A317">
            <v>317</v>
          </cell>
          <cell r="C317" t="str">
            <v>저압 케이블</v>
          </cell>
          <cell r="D317" t="str">
            <v>600V EV 3.5sq/1C</v>
          </cell>
          <cell r="E317" t="str">
            <v>m</v>
          </cell>
          <cell r="S317">
            <v>0</v>
          </cell>
          <cell r="U317">
            <v>0.05</v>
          </cell>
          <cell r="V317" t="str">
            <v>저케</v>
          </cell>
          <cell r="W317">
            <v>1.0999999999999999E-2</v>
          </cell>
        </row>
        <row r="318">
          <cell r="A318">
            <v>318</v>
          </cell>
          <cell r="C318" t="str">
            <v>저압 케이블</v>
          </cell>
          <cell r="D318" t="str">
            <v>600V EV 5.5 sq/1C</v>
          </cell>
          <cell r="E318" t="str">
            <v>m</v>
          </cell>
          <cell r="S318">
            <v>0</v>
          </cell>
          <cell r="U318">
            <v>0.05</v>
          </cell>
          <cell r="V318" t="str">
            <v>저케</v>
          </cell>
          <cell r="W318">
            <v>1.2999999999999999E-2</v>
          </cell>
        </row>
        <row r="319">
          <cell r="A319">
            <v>319</v>
          </cell>
          <cell r="C319" t="str">
            <v>저압 케이블</v>
          </cell>
          <cell r="D319" t="str">
            <v>600V EV 8sq/1C</v>
          </cell>
          <cell r="E319" t="str">
            <v>m</v>
          </cell>
          <cell r="S319">
            <v>0</v>
          </cell>
          <cell r="U319">
            <v>0.05</v>
          </cell>
          <cell r="V319" t="str">
            <v>저케</v>
          </cell>
          <cell r="W319">
            <v>1.4E-2</v>
          </cell>
        </row>
        <row r="320">
          <cell r="A320">
            <v>320</v>
          </cell>
          <cell r="C320" t="str">
            <v>저압 케이블</v>
          </cell>
          <cell r="D320" t="str">
            <v>600V  EV  14sq/1C</v>
          </cell>
          <cell r="E320" t="str">
            <v>m</v>
          </cell>
          <cell r="S320">
            <v>0</v>
          </cell>
          <cell r="U320">
            <v>0.05</v>
          </cell>
          <cell r="V320" t="str">
            <v>저케</v>
          </cell>
          <cell r="W320">
            <v>0.02</v>
          </cell>
        </row>
        <row r="321">
          <cell r="A321">
            <v>321</v>
          </cell>
          <cell r="C321" t="str">
            <v>저압 케이블</v>
          </cell>
          <cell r="D321" t="str">
            <v>600V  EV 22sq/1C</v>
          </cell>
          <cell r="E321" t="str">
            <v>m</v>
          </cell>
          <cell r="S321">
            <v>0</v>
          </cell>
          <cell r="U321">
            <v>0.05</v>
          </cell>
          <cell r="V321" t="str">
            <v>저케</v>
          </cell>
          <cell r="W321">
            <v>2.5999999999999999E-2</v>
          </cell>
        </row>
        <row r="322">
          <cell r="A322">
            <v>322</v>
          </cell>
          <cell r="C322" t="str">
            <v>저압 케이블</v>
          </cell>
          <cell r="D322" t="str">
            <v>600V  EV 38sq/1C</v>
          </cell>
          <cell r="E322" t="str">
            <v>m</v>
          </cell>
          <cell r="S322">
            <v>0</v>
          </cell>
          <cell r="U322">
            <v>0.05</v>
          </cell>
          <cell r="V322" t="str">
            <v>저케</v>
          </cell>
          <cell r="W322">
            <v>3.5999999999999997E-2</v>
          </cell>
        </row>
        <row r="323">
          <cell r="A323">
            <v>323</v>
          </cell>
          <cell r="C323" t="str">
            <v>저압 케이블</v>
          </cell>
          <cell r="D323" t="str">
            <v>600V  EV 50sq/1C</v>
          </cell>
          <cell r="E323" t="str">
            <v>m</v>
          </cell>
          <cell r="S323">
            <v>0</v>
          </cell>
          <cell r="U323">
            <v>0.05</v>
          </cell>
          <cell r="V323" t="str">
            <v>저케</v>
          </cell>
          <cell r="W323">
            <v>4.2999999999999997E-2</v>
          </cell>
        </row>
        <row r="324">
          <cell r="A324">
            <v>324</v>
          </cell>
          <cell r="C324" t="str">
            <v>저압 케이블</v>
          </cell>
          <cell r="D324" t="str">
            <v>600V  EV 60sq/1C</v>
          </cell>
          <cell r="E324" t="str">
            <v>m</v>
          </cell>
          <cell r="S324">
            <v>0</v>
          </cell>
          <cell r="U324">
            <v>0.05</v>
          </cell>
          <cell r="V324" t="str">
            <v>저케</v>
          </cell>
          <cell r="W324">
            <v>4.9000000000000002E-2</v>
          </cell>
        </row>
        <row r="325">
          <cell r="A325">
            <v>325</v>
          </cell>
          <cell r="C325" t="str">
            <v>저압 케이블</v>
          </cell>
          <cell r="D325" t="str">
            <v>600V  EV 80sq/1C</v>
          </cell>
          <cell r="E325" t="str">
            <v>m</v>
          </cell>
          <cell r="S325">
            <v>0</v>
          </cell>
          <cell r="U325">
            <v>0.05</v>
          </cell>
          <cell r="V325" t="str">
            <v>저케</v>
          </cell>
          <cell r="W325">
            <v>0.06</v>
          </cell>
        </row>
        <row r="326">
          <cell r="A326">
            <v>326</v>
          </cell>
          <cell r="C326" t="str">
            <v>저압 케이블</v>
          </cell>
          <cell r="D326" t="str">
            <v>600V  EV 100sq/1C</v>
          </cell>
          <cell r="E326" t="str">
            <v>m</v>
          </cell>
          <cell r="S326">
            <v>0</v>
          </cell>
          <cell r="U326">
            <v>0.05</v>
          </cell>
          <cell r="V326" t="str">
            <v>저케</v>
          </cell>
          <cell r="W326">
            <v>7.0999999999999994E-2</v>
          </cell>
        </row>
        <row r="327">
          <cell r="A327">
            <v>327</v>
          </cell>
          <cell r="C327" t="str">
            <v>저압 케이블</v>
          </cell>
          <cell r="D327" t="str">
            <v>600V  EV 125sq/1C</v>
          </cell>
          <cell r="E327" t="str">
            <v>m</v>
          </cell>
          <cell r="S327">
            <v>0</v>
          </cell>
          <cell r="U327">
            <v>0.05</v>
          </cell>
          <cell r="V327" t="str">
            <v>저케</v>
          </cell>
          <cell r="W327">
            <v>8.4000000000000005E-2</v>
          </cell>
        </row>
        <row r="328">
          <cell r="A328">
            <v>328</v>
          </cell>
          <cell r="C328" t="str">
            <v>저압 케이블</v>
          </cell>
          <cell r="D328" t="str">
            <v>600V  EV 150sq/1C</v>
          </cell>
          <cell r="E328" t="str">
            <v>m</v>
          </cell>
          <cell r="S328">
            <v>0</v>
          </cell>
          <cell r="U328">
            <v>0.05</v>
          </cell>
          <cell r="V328" t="str">
            <v>저케</v>
          </cell>
          <cell r="W328">
            <v>9.7000000000000003E-2</v>
          </cell>
        </row>
        <row r="329">
          <cell r="A329">
            <v>329</v>
          </cell>
          <cell r="C329" t="str">
            <v>저압 케이블</v>
          </cell>
          <cell r="D329" t="str">
            <v>600V  EV 200sq/1C</v>
          </cell>
          <cell r="E329" t="str">
            <v>m</v>
          </cell>
          <cell r="S329">
            <v>0</v>
          </cell>
          <cell r="U329">
            <v>0.05</v>
          </cell>
          <cell r="V329" t="str">
            <v>저케</v>
          </cell>
          <cell r="W329">
            <v>0.11700000000000001</v>
          </cell>
        </row>
        <row r="330">
          <cell r="A330">
            <v>330</v>
          </cell>
          <cell r="C330" t="str">
            <v>저압 케이블</v>
          </cell>
          <cell r="D330" t="str">
            <v>600V  EV 250sq/1C</v>
          </cell>
          <cell r="E330" t="str">
            <v>m</v>
          </cell>
          <cell r="S330">
            <v>0</v>
          </cell>
          <cell r="U330">
            <v>0.05</v>
          </cell>
          <cell r="V330" t="str">
            <v>저케</v>
          </cell>
          <cell r="W330">
            <v>0.14199999999999999</v>
          </cell>
        </row>
        <row r="331">
          <cell r="A331">
            <v>331</v>
          </cell>
          <cell r="S331" t="str">
            <v/>
          </cell>
        </row>
        <row r="332">
          <cell r="A332">
            <v>332</v>
          </cell>
          <cell r="S332" t="str">
            <v/>
          </cell>
        </row>
        <row r="333">
          <cell r="A333">
            <v>333</v>
          </cell>
          <cell r="C333" t="str">
            <v>저압 케이블</v>
          </cell>
          <cell r="D333" t="str">
            <v>600V EV 2.0 sq/2C</v>
          </cell>
          <cell r="E333" t="str">
            <v>m</v>
          </cell>
          <cell r="S333">
            <v>0</v>
          </cell>
          <cell r="U333">
            <v>0.05</v>
          </cell>
          <cell r="V333" t="str">
            <v>저케</v>
          </cell>
          <cell r="W333">
            <v>1.3999999999999999E-2</v>
          </cell>
        </row>
        <row r="334">
          <cell r="A334">
            <v>334</v>
          </cell>
          <cell r="C334" t="str">
            <v>저압 케이블</v>
          </cell>
          <cell r="D334" t="str">
            <v>600V EV 3.5sq/2C</v>
          </cell>
          <cell r="E334" t="str">
            <v>m</v>
          </cell>
          <cell r="S334">
            <v>0</v>
          </cell>
          <cell r="U334">
            <v>0.05</v>
          </cell>
          <cell r="V334" t="str">
            <v>저케</v>
          </cell>
          <cell r="W334">
            <v>1.5399999999999999E-2</v>
          </cell>
        </row>
        <row r="335">
          <cell r="A335">
            <v>335</v>
          </cell>
          <cell r="C335" t="str">
            <v>저압 케이블</v>
          </cell>
          <cell r="D335" t="str">
            <v>600V EV 5.5 sq/2C</v>
          </cell>
          <cell r="E335" t="str">
            <v>m</v>
          </cell>
          <cell r="S335">
            <v>0</v>
          </cell>
          <cell r="U335">
            <v>0.05</v>
          </cell>
          <cell r="V335" t="str">
            <v>저케</v>
          </cell>
          <cell r="W335">
            <v>1.8199999999999997E-2</v>
          </cell>
        </row>
        <row r="336">
          <cell r="A336">
            <v>336</v>
          </cell>
          <cell r="C336" t="str">
            <v>저압 케이블</v>
          </cell>
          <cell r="D336" t="str">
            <v>600V EV 8sq/2C</v>
          </cell>
          <cell r="E336" t="str">
            <v>m</v>
          </cell>
          <cell r="S336">
            <v>0</v>
          </cell>
          <cell r="U336">
            <v>0.05</v>
          </cell>
          <cell r="V336" t="str">
            <v>저케</v>
          </cell>
          <cell r="W336">
            <v>1.9599999999999999E-2</v>
          </cell>
        </row>
        <row r="337">
          <cell r="A337">
            <v>337</v>
          </cell>
          <cell r="C337" t="str">
            <v>저압 케이블</v>
          </cell>
          <cell r="D337" t="str">
            <v>600V  EV  14sq/2C</v>
          </cell>
          <cell r="E337" t="str">
            <v>m</v>
          </cell>
          <cell r="S337">
            <v>0</v>
          </cell>
          <cell r="U337">
            <v>0.05</v>
          </cell>
          <cell r="V337" t="str">
            <v>저케</v>
          </cell>
          <cell r="W337">
            <v>2.7999999999999997E-2</v>
          </cell>
        </row>
        <row r="338">
          <cell r="A338">
            <v>338</v>
          </cell>
          <cell r="C338" t="str">
            <v>저압 케이블</v>
          </cell>
          <cell r="D338" t="str">
            <v>600V  EV 22sq/2C</v>
          </cell>
          <cell r="E338" t="str">
            <v>m</v>
          </cell>
          <cell r="S338">
            <v>0</v>
          </cell>
          <cell r="U338">
            <v>0.05</v>
          </cell>
          <cell r="V338" t="str">
            <v>저케</v>
          </cell>
          <cell r="W338">
            <v>3.6399999999999995E-2</v>
          </cell>
        </row>
        <row r="339">
          <cell r="A339">
            <v>339</v>
          </cell>
          <cell r="C339" t="str">
            <v>저압 케이블</v>
          </cell>
          <cell r="D339" t="str">
            <v>600V  EV 38sq/2C</v>
          </cell>
          <cell r="E339" t="str">
            <v>m</v>
          </cell>
          <cell r="S339">
            <v>0</v>
          </cell>
          <cell r="U339">
            <v>0.05</v>
          </cell>
          <cell r="V339" t="str">
            <v>저케</v>
          </cell>
          <cell r="W339">
            <v>5.0399999999999993E-2</v>
          </cell>
        </row>
        <row r="340">
          <cell r="A340">
            <v>340</v>
          </cell>
          <cell r="C340" t="str">
            <v>저압 케이블</v>
          </cell>
          <cell r="D340" t="str">
            <v>600V  EV 60sq/2C</v>
          </cell>
          <cell r="E340" t="str">
            <v>m</v>
          </cell>
          <cell r="S340">
            <v>0</v>
          </cell>
          <cell r="U340">
            <v>0.05</v>
          </cell>
          <cell r="V340" t="str">
            <v>저케</v>
          </cell>
          <cell r="W340">
            <v>6.8599999999999994E-2</v>
          </cell>
        </row>
        <row r="341">
          <cell r="A341">
            <v>341</v>
          </cell>
          <cell r="C341" t="str">
            <v>저압 케이블</v>
          </cell>
          <cell r="D341" t="str">
            <v>600V  EV 80sq/2C</v>
          </cell>
          <cell r="E341" t="str">
            <v>m</v>
          </cell>
          <cell r="S341">
            <v>0</v>
          </cell>
          <cell r="U341">
            <v>0.05</v>
          </cell>
          <cell r="V341" t="str">
            <v>저케</v>
          </cell>
          <cell r="W341">
            <v>8.3999999999999991E-2</v>
          </cell>
        </row>
        <row r="342">
          <cell r="A342">
            <v>342</v>
          </cell>
          <cell r="C342" t="str">
            <v>저압 케이블</v>
          </cell>
          <cell r="D342" t="str">
            <v>600V  EV 100sq/2C</v>
          </cell>
          <cell r="E342" t="str">
            <v>m</v>
          </cell>
          <cell r="S342">
            <v>0</v>
          </cell>
          <cell r="U342">
            <v>0.05</v>
          </cell>
          <cell r="V342" t="str">
            <v>저케</v>
          </cell>
          <cell r="W342">
            <v>9.9399999999999988E-2</v>
          </cell>
        </row>
        <row r="343">
          <cell r="A343">
            <v>343</v>
          </cell>
          <cell r="C343" t="str">
            <v>저압 케이블</v>
          </cell>
          <cell r="D343" t="str">
            <v>600V  EV 125sq/2C</v>
          </cell>
          <cell r="E343" t="str">
            <v>m</v>
          </cell>
          <cell r="S343">
            <v>0</v>
          </cell>
          <cell r="U343">
            <v>0.05</v>
          </cell>
          <cell r="V343" t="str">
            <v>저케</v>
          </cell>
          <cell r="W343">
            <v>0.1176</v>
          </cell>
        </row>
        <row r="344">
          <cell r="A344">
            <v>344</v>
          </cell>
          <cell r="C344" t="str">
            <v>저압 케이블</v>
          </cell>
          <cell r="D344" t="str">
            <v>600V  EV 150sq/2C</v>
          </cell>
          <cell r="E344" t="str">
            <v>m</v>
          </cell>
          <cell r="S344">
            <v>0</v>
          </cell>
          <cell r="U344">
            <v>0.05</v>
          </cell>
          <cell r="V344" t="str">
            <v>저케</v>
          </cell>
          <cell r="W344">
            <v>0.1358</v>
          </cell>
        </row>
        <row r="345">
          <cell r="A345">
            <v>345</v>
          </cell>
          <cell r="C345" t="str">
            <v>저압 케이블</v>
          </cell>
          <cell r="D345" t="str">
            <v>600V  EV 200sq/2C</v>
          </cell>
          <cell r="E345" t="str">
            <v>m</v>
          </cell>
          <cell r="S345">
            <v>0</v>
          </cell>
          <cell r="U345">
            <v>0.05</v>
          </cell>
          <cell r="V345" t="str">
            <v>저케</v>
          </cell>
          <cell r="W345">
            <v>0.1638</v>
          </cell>
        </row>
        <row r="346">
          <cell r="A346">
            <v>346</v>
          </cell>
          <cell r="C346" t="str">
            <v>저압 케이블</v>
          </cell>
          <cell r="D346" t="str">
            <v>600V  EV 250sq/2C</v>
          </cell>
          <cell r="E346" t="str">
            <v>m</v>
          </cell>
          <cell r="S346">
            <v>0</v>
          </cell>
          <cell r="U346">
            <v>0.05</v>
          </cell>
          <cell r="V346" t="str">
            <v>저케</v>
          </cell>
          <cell r="W346">
            <v>0.19879999999999998</v>
          </cell>
        </row>
        <row r="347">
          <cell r="A347">
            <v>347</v>
          </cell>
          <cell r="S347" t="str">
            <v/>
          </cell>
        </row>
        <row r="348">
          <cell r="A348">
            <v>348</v>
          </cell>
          <cell r="S348" t="str">
            <v/>
          </cell>
        </row>
        <row r="349">
          <cell r="A349">
            <v>349</v>
          </cell>
          <cell r="C349" t="str">
            <v>저압 케이블</v>
          </cell>
          <cell r="D349" t="str">
            <v>600V EV 2.0 sq/3C</v>
          </cell>
          <cell r="E349" t="str">
            <v>m</v>
          </cell>
          <cell r="S349">
            <v>0</v>
          </cell>
          <cell r="U349">
            <v>0.05</v>
          </cell>
          <cell r="V349" t="str">
            <v>저케</v>
          </cell>
          <cell r="W349">
            <v>0.02</v>
          </cell>
        </row>
        <row r="350">
          <cell r="A350">
            <v>350</v>
          </cell>
          <cell r="C350" t="str">
            <v>저압 케이블</v>
          </cell>
          <cell r="D350" t="str">
            <v>600V EV 3.5sq/3C</v>
          </cell>
          <cell r="E350" t="str">
            <v>m</v>
          </cell>
          <cell r="S350">
            <v>0</v>
          </cell>
          <cell r="U350">
            <v>0.05</v>
          </cell>
          <cell r="V350" t="str">
            <v>저케</v>
          </cell>
          <cell r="W350">
            <v>2.1999999999999999E-2</v>
          </cell>
        </row>
        <row r="351">
          <cell r="A351">
            <v>351</v>
          </cell>
          <cell r="C351" t="str">
            <v>저압 케이블</v>
          </cell>
          <cell r="D351" t="str">
            <v>600V EV 5.5 sq/3C</v>
          </cell>
          <cell r="E351" t="str">
            <v>m</v>
          </cell>
          <cell r="S351">
            <v>0</v>
          </cell>
          <cell r="U351">
            <v>0.05</v>
          </cell>
          <cell r="V351" t="str">
            <v>저케</v>
          </cell>
          <cell r="W351">
            <v>2.5999999999999999E-2</v>
          </cell>
        </row>
        <row r="352">
          <cell r="A352">
            <v>352</v>
          </cell>
          <cell r="C352" t="str">
            <v>저압 케이블</v>
          </cell>
          <cell r="D352" t="str">
            <v>600V EV 8sq/3C</v>
          </cell>
          <cell r="E352" t="str">
            <v>m</v>
          </cell>
          <cell r="S352">
            <v>0</v>
          </cell>
          <cell r="U352">
            <v>0.05</v>
          </cell>
          <cell r="V352" t="str">
            <v>저케</v>
          </cell>
          <cell r="W352">
            <v>2.8000000000000001E-2</v>
          </cell>
        </row>
        <row r="353">
          <cell r="A353">
            <v>353</v>
          </cell>
          <cell r="C353" t="str">
            <v>저압 케이블</v>
          </cell>
          <cell r="D353" t="str">
            <v>600V  EV  14sq/3C</v>
          </cell>
          <cell r="E353" t="str">
            <v>m</v>
          </cell>
          <cell r="S353">
            <v>0</v>
          </cell>
          <cell r="U353">
            <v>0.05</v>
          </cell>
          <cell r="V353" t="str">
            <v>저케</v>
          </cell>
          <cell r="W353">
            <v>0.04</v>
          </cell>
        </row>
        <row r="354">
          <cell r="A354">
            <v>354</v>
          </cell>
          <cell r="C354" t="str">
            <v>저압 케이블</v>
          </cell>
          <cell r="D354" t="str">
            <v>600V  EV 22sq/3C</v>
          </cell>
          <cell r="E354" t="str">
            <v>m</v>
          </cell>
          <cell r="S354">
            <v>0</v>
          </cell>
          <cell r="U354">
            <v>0.05</v>
          </cell>
          <cell r="V354" t="str">
            <v>저케</v>
          </cell>
          <cell r="W354">
            <v>5.1999999999999998E-2</v>
          </cell>
        </row>
        <row r="355">
          <cell r="A355">
            <v>355</v>
          </cell>
          <cell r="C355" t="str">
            <v>저압 케이블</v>
          </cell>
          <cell r="D355" t="str">
            <v>600V  EV 38sq/3C</v>
          </cell>
          <cell r="E355" t="str">
            <v>m</v>
          </cell>
          <cell r="S355">
            <v>0</v>
          </cell>
          <cell r="U355">
            <v>0.05</v>
          </cell>
          <cell r="V355" t="str">
            <v>저케</v>
          </cell>
          <cell r="W355">
            <v>7.1999999999999995E-2</v>
          </cell>
        </row>
        <row r="356">
          <cell r="A356">
            <v>356</v>
          </cell>
          <cell r="C356" t="str">
            <v>저압 케이블</v>
          </cell>
          <cell r="D356" t="str">
            <v>600V  EV 60sq/3C</v>
          </cell>
          <cell r="E356" t="str">
            <v>m</v>
          </cell>
          <cell r="S356">
            <v>0</v>
          </cell>
          <cell r="U356">
            <v>0.05</v>
          </cell>
          <cell r="V356" t="str">
            <v>저케</v>
          </cell>
          <cell r="W356">
            <v>9.8000000000000004E-2</v>
          </cell>
        </row>
        <row r="357">
          <cell r="A357">
            <v>357</v>
          </cell>
          <cell r="C357" t="str">
            <v>저압 케이블</v>
          </cell>
          <cell r="D357" t="str">
            <v>600V  EV 80sq/3C</v>
          </cell>
          <cell r="E357" t="str">
            <v>m</v>
          </cell>
          <cell r="S357">
            <v>0</v>
          </cell>
          <cell r="U357">
            <v>0.05</v>
          </cell>
          <cell r="V357" t="str">
            <v>저케</v>
          </cell>
          <cell r="W357">
            <v>0.12</v>
          </cell>
        </row>
        <row r="358">
          <cell r="A358">
            <v>358</v>
          </cell>
          <cell r="C358" t="str">
            <v>저압 케이블</v>
          </cell>
          <cell r="D358" t="str">
            <v>600V  EV 100sq/3C</v>
          </cell>
          <cell r="E358" t="str">
            <v>m</v>
          </cell>
          <cell r="S358">
            <v>0</v>
          </cell>
          <cell r="U358">
            <v>0.05</v>
          </cell>
          <cell r="V358" t="str">
            <v>저케</v>
          </cell>
          <cell r="W358">
            <v>0.14199999999999999</v>
          </cell>
        </row>
        <row r="359">
          <cell r="A359">
            <v>359</v>
          </cell>
          <cell r="C359" t="str">
            <v>저압 케이블</v>
          </cell>
          <cell r="D359" t="str">
            <v>600V  EV 125sq/3C</v>
          </cell>
          <cell r="E359" t="str">
            <v>m</v>
          </cell>
          <cell r="S359">
            <v>0</v>
          </cell>
          <cell r="U359">
            <v>0.05</v>
          </cell>
          <cell r="V359" t="str">
            <v>저케</v>
          </cell>
          <cell r="W359">
            <v>0.16800000000000001</v>
          </cell>
        </row>
        <row r="360">
          <cell r="A360">
            <v>360</v>
          </cell>
          <cell r="C360" t="str">
            <v>저압 케이블</v>
          </cell>
          <cell r="D360" t="str">
            <v>600V  EV 150sq/3C</v>
          </cell>
          <cell r="E360" t="str">
            <v>m</v>
          </cell>
          <cell r="S360">
            <v>0</v>
          </cell>
          <cell r="U360">
            <v>0.05</v>
          </cell>
          <cell r="V360" t="str">
            <v>저케</v>
          </cell>
          <cell r="W360">
            <v>0.19400000000000001</v>
          </cell>
        </row>
        <row r="361">
          <cell r="A361">
            <v>361</v>
          </cell>
          <cell r="C361" t="str">
            <v>저압 케이블</v>
          </cell>
          <cell r="D361" t="str">
            <v>600V  EV 200sq/3C</v>
          </cell>
          <cell r="E361" t="str">
            <v>m</v>
          </cell>
          <cell r="S361">
            <v>0</v>
          </cell>
          <cell r="U361">
            <v>0.05</v>
          </cell>
          <cell r="V361" t="str">
            <v>저케</v>
          </cell>
          <cell r="W361">
            <v>0.23400000000000001</v>
          </cell>
        </row>
        <row r="362">
          <cell r="A362">
            <v>362</v>
          </cell>
          <cell r="C362" t="str">
            <v>저압 케이블</v>
          </cell>
          <cell r="D362" t="str">
            <v>600V  EV 250sq/3C</v>
          </cell>
          <cell r="E362" t="str">
            <v>m</v>
          </cell>
          <cell r="S362">
            <v>0</v>
          </cell>
          <cell r="U362">
            <v>0.05</v>
          </cell>
          <cell r="V362" t="str">
            <v>저케</v>
          </cell>
          <cell r="W362">
            <v>0.28399999999999997</v>
          </cell>
        </row>
        <row r="363">
          <cell r="A363">
            <v>363</v>
          </cell>
          <cell r="S363" t="str">
            <v/>
          </cell>
        </row>
        <row r="364">
          <cell r="A364">
            <v>364</v>
          </cell>
          <cell r="S364" t="str">
            <v/>
          </cell>
        </row>
        <row r="365">
          <cell r="A365">
            <v>365</v>
          </cell>
          <cell r="C365" t="str">
            <v>저압 케이블</v>
          </cell>
          <cell r="D365" t="str">
            <v>600V EV 2.0 sq/4C</v>
          </cell>
          <cell r="E365" t="str">
            <v>m</v>
          </cell>
          <cell r="S365">
            <v>0</v>
          </cell>
          <cell r="U365">
            <v>0.05</v>
          </cell>
          <cell r="V365" t="str">
            <v>저케</v>
          </cell>
          <cell r="W365">
            <v>2.6000000000000002E-2</v>
          </cell>
        </row>
        <row r="366">
          <cell r="A366">
            <v>366</v>
          </cell>
          <cell r="C366" t="str">
            <v>저압 케이블</v>
          </cell>
          <cell r="D366" t="str">
            <v>600V EV 3.5sq/4C</v>
          </cell>
          <cell r="E366" t="str">
            <v>m</v>
          </cell>
          <cell r="S366">
            <v>0</v>
          </cell>
          <cell r="U366">
            <v>0.05</v>
          </cell>
          <cell r="V366" t="str">
            <v>저케</v>
          </cell>
          <cell r="W366">
            <v>2.86E-2</v>
          </cell>
        </row>
        <row r="367">
          <cell r="A367">
            <v>367</v>
          </cell>
          <cell r="C367" t="str">
            <v>저압 케이블</v>
          </cell>
          <cell r="D367" t="str">
            <v>600V EV 5.5 sq/4C</v>
          </cell>
          <cell r="E367" t="str">
            <v>m</v>
          </cell>
          <cell r="S367">
            <v>0</v>
          </cell>
          <cell r="U367">
            <v>0.05</v>
          </cell>
          <cell r="V367" t="str">
            <v>저케</v>
          </cell>
          <cell r="W367">
            <v>3.3799999999999997E-2</v>
          </cell>
        </row>
        <row r="368">
          <cell r="A368">
            <v>368</v>
          </cell>
          <cell r="C368" t="str">
            <v>저압 케이블</v>
          </cell>
          <cell r="D368" t="str">
            <v>600V EV 8sq/4C</v>
          </cell>
          <cell r="E368" t="str">
            <v>m</v>
          </cell>
          <cell r="S368">
            <v>0</v>
          </cell>
          <cell r="U368">
            <v>0.05</v>
          </cell>
          <cell r="V368" t="str">
            <v>저케</v>
          </cell>
          <cell r="W368">
            <v>3.6400000000000002E-2</v>
          </cell>
        </row>
        <row r="369">
          <cell r="A369">
            <v>369</v>
          </cell>
          <cell r="C369" t="str">
            <v>저압 케이블</v>
          </cell>
          <cell r="D369" t="str">
            <v>600V  EV  14sq/4C</v>
          </cell>
          <cell r="E369" t="str">
            <v>m</v>
          </cell>
          <cell r="S369">
            <v>0</v>
          </cell>
          <cell r="U369">
            <v>0.05</v>
          </cell>
          <cell r="V369" t="str">
            <v>저케</v>
          </cell>
          <cell r="W369">
            <v>5.2000000000000005E-2</v>
          </cell>
        </row>
        <row r="370">
          <cell r="A370">
            <v>370</v>
          </cell>
          <cell r="C370" t="str">
            <v>저압 케이블</v>
          </cell>
          <cell r="D370" t="str">
            <v>600V  EV 22sq/4C</v>
          </cell>
          <cell r="E370" t="str">
            <v>m</v>
          </cell>
          <cell r="S370">
            <v>0</v>
          </cell>
          <cell r="U370">
            <v>0.05</v>
          </cell>
          <cell r="V370" t="str">
            <v>저케</v>
          </cell>
          <cell r="W370">
            <v>6.7599999999999993E-2</v>
          </cell>
        </row>
        <row r="371">
          <cell r="A371">
            <v>371</v>
          </cell>
          <cell r="C371" t="str">
            <v>저압 케이블</v>
          </cell>
          <cell r="D371" t="str">
            <v>600V  EV 38sq/4C</v>
          </cell>
          <cell r="E371" t="str">
            <v>m</v>
          </cell>
          <cell r="S371">
            <v>0</v>
          </cell>
          <cell r="U371">
            <v>0.05</v>
          </cell>
          <cell r="V371" t="str">
            <v>저케</v>
          </cell>
          <cell r="W371">
            <v>9.3600000000000003E-2</v>
          </cell>
        </row>
        <row r="372">
          <cell r="A372">
            <v>372</v>
          </cell>
          <cell r="C372" t="str">
            <v>저압 케이블</v>
          </cell>
          <cell r="D372" t="str">
            <v>600V  EV 60sq/4C</v>
          </cell>
          <cell r="E372" t="str">
            <v>m</v>
          </cell>
          <cell r="S372">
            <v>0</v>
          </cell>
          <cell r="U372">
            <v>0.05</v>
          </cell>
          <cell r="V372" t="str">
            <v>저케</v>
          </cell>
          <cell r="W372">
            <v>0.12740000000000001</v>
          </cell>
        </row>
        <row r="373">
          <cell r="A373">
            <v>373</v>
          </cell>
          <cell r="C373" t="str">
            <v>저압 케이블</v>
          </cell>
          <cell r="D373" t="str">
            <v>600V  EV 80sq/4C</v>
          </cell>
          <cell r="E373" t="str">
            <v>m</v>
          </cell>
          <cell r="S373">
            <v>0</v>
          </cell>
          <cell r="U373">
            <v>0.05</v>
          </cell>
          <cell r="V373" t="str">
            <v>저케</v>
          </cell>
          <cell r="W373">
            <v>0.156</v>
          </cell>
        </row>
        <row r="374">
          <cell r="A374">
            <v>374</v>
          </cell>
          <cell r="C374" t="str">
            <v>저압 케이블</v>
          </cell>
          <cell r="D374" t="str">
            <v>600V  EV 100sq/4C</v>
          </cell>
          <cell r="E374" t="str">
            <v>m</v>
          </cell>
          <cell r="S374">
            <v>0</v>
          </cell>
          <cell r="U374">
            <v>0.05</v>
          </cell>
          <cell r="V374" t="str">
            <v>저케</v>
          </cell>
          <cell r="W374">
            <v>0.18459999999999999</v>
          </cell>
        </row>
        <row r="375">
          <cell r="A375">
            <v>375</v>
          </cell>
          <cell r="C375" t="str">
            <v>저압 케이블</v>
          </cell>
          <cell r="D375" t="str">
            <v>600V  EV 125sq/4C</v>
          </cell>
          <cell r="E375" t="str">
            <v>m</v>
          </cell>
          <cell r="S375">
            <v>0</v>
          </cell>
          <cell r="U375">
            <v>0.05</v>
          </cell>
          <cell r="V375" t="str">
            <v>저케</v>
          </cell>
          <cell r="W375">
            <v>0.21840000000000001</v>
          </cell>
        </row>
        <row r="376">
          <cell r="A376">
            <v>376</v>
          </cell>
          <cell r="C376" t="str">
            <v>저압 케이블</v>
          </cell>
          <cell r="D376" t="str">
            <v>600V  EV 150sq/4C</v>
          </cell>
          <cell r="E376" t="str">
            <v>m</v>
          </cell>
          <cell r="S376">
            <v>0</v>
          </cell>
          <cell r="U376">
            <v>0.05</v>
          </cell>
          <cell r="V376" t="str">
            <v>저케</v>
          </cell>
          <cell r="W376">
            <v>0.25220000000000004</v>
          </cell>
        </row>
        <row r="377">
          <cell r="A377">
            <v>377</v>
          </cell>
          <cell r="C377" t="str">
            <v>저압 케이블</v>
          </cell>
          <cell r="D377" t="str">
            <v>600V  EV 200sq/4C</v>
          </cell>
          <cell r="E377" t="str">
            <v>m</v>
          </cell>
          <cell r="S377">
            <v>0</v>
          </cell>
          <cell r="U377">
            <v>0.05</v>
          </cell>
          <cell r="V377" t="str">
            <v>저케</v>
          </cell>
          <cell r="W377">
            <v>0.30420000000000003</v>
          </cell>
        </row>
        <row r="378">
          <cell r="A378">
            <v>378</v>
          </cell>
          <cell r="C378" t="str">
            <v>저압 케이블</v>
          </cell>
          <cell r="D378" t="str">
            <v>600V  EV 250sq/4C</v>
          </cell>
          <cell r="E378" t="str">
            <v>m</v>
          </cell>
          <cell r="S378">
            <v>0</v>
          </cell>
          <cell r="U378">
            <v>0.05</v>
          </cell>
          <cell r="V378" t="str">
            <v>저케</v>
          </cell>
          <cell r="W378">
            <v>0.36919999999999997</v>
          </cell>
        </row>
        <row r="379">
          <cell r="A379">
            <v>379</v>
          </cell>
          <cell r="S379" t="str">
            <v/>
          </cell>
        </row>
        <row r="380">
          <cell r="A380">
            <v>380</v>
          </cell>
          <cell r="S380" t="str">
            <v/>
          </cell>
        </row>
        <row r="381">
          <cell r="A381">
            <v>381</v>
          </cell>
          <cell r="B381" t="str">
            <v>옥외</v>
          </cell>
          <cell r="C381" t="str">
            <v>저압 케이블</v>
          </cell>
          <cell r="D381" t="str">
            <v>600V EV 2.0 sq/1C</v>
          </cell>
          <cell r="E381" t="str">
            <v>m</v>
          </cell>
          <cell r="S381">
            <v>0</v>
          </cell>
          <cell r="U381">
            <v>0.03</v>
          </cell>
          <cell r="V381" t="str">
            <v>저케</v>
          </cell>
          <cell r="W381">
            <v>0.01</v>
          </cell>
        </row>
        <row r="382">
          <cell r="A382">
            <v>382</v>
          </cell>
          <cell r="B382" t="str">
            <v>옥외</v>
          </cell>
          <cell r="C382" t="str">
            <v>저압 케이블</v>
          </cell>
          <cell r="D382" t="str">
            <v>600V EV 3.5sq/1C</v>
          </cell>
          <cell r="E382" t="str">
            <v>m</v>
          </cell>
          <cell r="S382">
            <v>0</v>
          </cell>
          <cell r="U382">
            <v>0.03</v>
          </cell>
          <cell r="V382" t="str">
            <v>저케</v>
          </cell>
          <cell r="W382">
            <v>1.0999999999999999E-2</v>
          </cell>
        </row>
        <row r="383">
          <cell r="A383">
            <v>383</v>
          </cell>
          <cell r="B383" t="str">
            <v>옥외</v>
          </cell>
          <cell r="C383" t="str">
            <v>저압 케이블</v>
          </cell>
          <cell r="D383" t="str">
            <v>600V EV 5.5 sq/1C</v>
          </cell>
          <cell r="E383" t="str">
            <v>m</v>
          </cell>
          <cell r="S383">
            <v>0</v>
          </cell>
          <cell r="U383">
            <v>0.03</v>
          </cell>
          <cell r="V383" t="str">
            <v>저케</v>
          </cell>
          <cell r="W383">
            <v>1.2999999999999999E-2</v>
          </cell>
        </row>
        <row r="384">
          <cell r="A384">
            <v>384</v>
          </cell>
          <cell r="B384" t="str">
            <v>옥외</v>
          </cell>
          <cell r="C384" t="str">
            <v>저압 케이블</v>
          </cell>
          <cell r="D384" t="str">
            <v>600V EV 8sq/1C</v>
          </cell>
          <cell r="E384" t="str">
            <v>m</v>
          </cell>
          <cell r="S384">
            <v>0</v>
          </cell>
          <cell r="U384">
            <v>0.03</v>
          </cell>
          <cell r="V384" t="str">
            <v>저케</v>
          </cell>
          <cell r="W384">
            <v>1.4E-2</v>
          </cell>
        </row>
        <row r="385">
          <cell r="A385">
            <v>385</v>
          </cell>
          <cell r="B385" t="str">
            <v>옥외</v>
          </cell>
          <cell r="C385" t="str">
            <v>저압 케이블</v>
          </cell>
          <cell r="D385" t="str">
            <v>600V  EV  14sq/1C</v>
          </cell>
          <cell r="E385" t="str">
            <v>m</v>
          </cell>
          <cell r="S385">
            <v>0</v>
          </cell>
          <cell r="U385">
            <v>0.03</v>
          </cell>
          <cell r="V385" t="str">
            <v>저케</v>
          </cell>
          <cell r="W385">
            <v>0.02</v>
          </cell>
        </row>
        <row r="386">
          <cell r="A386">
            <v>386</v>
          </cell>
          <cell r="B386" t="str">
            <v>옥외</v>
          </cell>
          <cell r="C386" t="str">
            <v>저압 케이블</v>
          </cell>
          <cell r="D386" t="str">
            <v>600V  EV 22sq/1C</v>
          </cell>
          <cell r="E386" t="str">
            <v>m</v>
          </cell>
          <cell r="S386">
            <v>0</v>
          </cell>
          <cell r="U386">
            <v>0.03</v>
          </cell>
          <cell r="V386" t="str">
            <v>저케</v>
          </cell>
          <cell r="W386">
            <v>2.5999999999999999E-2</v>
          </cell>
        </row>
        <row r="387">
          <cell r="A387">
            <v>387</v>
          </cell>
          <cell r="B387" t="str">
            <v>옥외</v>
          </cell>
          <cell r="C387" t="str">
            <v>저압 케이블</v>
          </cell>
          <cell r="D387" t="str">
            <v>600V  EV 38sq/1C</v>
          </cell>
          <cell r="E387" t="str">
            <v>m</v>
          </cell>
          <cell r="S387">
            <v>0</v>
          </cell>
          <cell r="U387">
            <v>0.03</v>
          </cell>
          <cell r="V387" t="str">
            <v>저케</v>
          </cell>
          <cell r="W387">
            <v>3.5999999999999997E-2</v>
          </cell>
        </row>
        <row r="388">
          <cell r="A388">
            <v>388</v>
          </cell>
          <cell r="B388" t="str">
            <v>옥외</v>
          </cell>
          <cell r="C388" t="str">
            <v>저압 케이블</v>
          </cell>
          <cell r="D388" t="str">
            <v>600V  EV 50sq/1C</v>
          </cell>
          <cell r="E388" t="str">
            <v>m</v>
          </cell>
          <cell r="S388">
            <v>0</v>
          </cell>
          <cell r="U388">
            <v>0.03</v>
          </cell>
          <cell r="V388" t="str">
            <v>저케</v>
          </cell>
          <cell r="W388">
            <v>4.2999999999999997E-2</v>
          </cell>
        </row>
        <row r="389">
          <cell r="A389">
            <v>389</v>
          </cell>
          <cell r="B389" t="str">
            <v>옥외</v>
          </cell>
          <cell r="C389" t="str">
            <v>저압 케이블</v>
          </cell>
          <cell r="D389" t="str">
            <v>600V  EV 60sq/1C</v>
          </cell>
          <cell r="E389" t="str">
            <v>m</v>
          </cell>
          <cell r="S389">
            <v>0</v>
          </cell>
          <cell r="U389">
            <v>0.03</v>
          </cell>
          <cell r="V389" t="str">
            <v>저케</v>
          </cell>
          <cell r="W389">
            <v>4.9000000000000002E-2</v>
          </cell>
        </row>
        <row r="390">
          <cell r="A390">
            <v>390</v>
          </cell>
          <cell r="B390" t="str">
            <v>옥외</v>
          </cell>
          <cell r="C390" t="str">
            <v>저압 케이블</v>
          </cell>
          <cell r="D390" t="str">
            <v>600V  EV 80sq/1C</v>
          </cell>
          <cell r="E390" t="str">
            <v>m</v>
          </cell>
          <cell r="S390">
            <v>0</v>
          </cell>
          <cell r="U390">
            <v>0.03</v>
          </cell>
          <cell r="V390" t="str">
            <v>저케</v>
          </cell>
          <cell r="W390">
            <v>0.06</v>
          </cell>
        </row>
        <row r="391">
          <cell r="A391">
            <v>391</v>
          </cell>
          <cell r="B391" t="str">
            <v>옥외</v>
          </cell>
          <cell r="C391" t="str">
            <v>저압 케이블</v>
          </cell>
          <cell r="D391" t="str">
            <v>600V  EV 100sq/1C</v>
          </cell>
          <cell r="E391" t="str">
            <v>m</v>
          </cell>
          <cell r="S391">
            <v>0</v>
          </cell>
          <cell r="U391">
            <v>0.03</v>
          </cell>
          <cell r="V391" t="str">
            <v>저케</v>
          </cell>
          <cell r="W391">
            <v>7.0999999999999994E-2</v>
          </cell>
        </row>
        <row r="392">
          <cell r="A392">
            <v>392</v>
          </cell>
          <cell r="B392" t="str">
            <v>옥외</v>
          </cell>
          <cell r="C392" t="str">
            <v>저압 케이블</v>
          </cell>
          <cell r="D392" t="str">
            <v>600V  EV 125sq/1C</v>
          </cell>
          <cell r="E392" t="str">
            <v>m</v>
          </cell>
          <cell r="S392">
            <v>0</v>
          </cell>
          <cell r="U392">
            <v>0.03</v>
          </cell>
          <cell r="V392" t="str">
            <v>저케</v>
          </cell>
          <cell r="W392">
            <v>8.4000000000000005E-2</v>
          </cell>
        </row>
        <row r="393">
          <cell r="A393">
            <v>393</v>
          </cell>
          <cell r="B393" t="str">
            <v>옥외</v>
          </cell>
          <cell r="C393" t="str">
            <v>저압 케이블</v>
          </cell>
          <cell r="D393" t="str">
            <v>600V  EV 150sq/1C</v>
          </cell>
          <cell r="E393" t="str">
            <v>m</v>
          </cell>
          <cell r="S393">
            <v>0</v>
          </cell>
          <cell r="U393">
            <v>0.03</v>
          </cell>
          <cell r="V393" t="str">
            <v>저케</v>
          </cell>
          <cell r="W393">
            <v>9.7000000000000003E-2</v>
          </cell>
        </row>
        <row r="394">
          <cell r="A394">
            <v>394</v>
          </cell>
          <cell r="B394" t="str">
            <v>옥외</v>
          </cell>
          <cell r="C394" t="str">
            <v>저압 케이블</v>
          </cell>
          <cell r="D394" t="str">
            <v>600V  EV 200sq/1C</v>
          </cell>
          <cell r="E394" t="str">
            <v>m</v>
          </cell>
          <cell r="S394">
            <v>0</v>
          </cell>
          <cell r="U394">
            <v>0.03</v>
          </cell>
          <cell r="V394" t="str">
            <v>저케</v>
          </cell>
          <cell r="W394">
            <v>0.11700000000000001</v>
          </cell>
        </row>
        <row r="395">
          <cell r="A395">
            <v>395</v>
          </cell>
          <cell r="B395" t="str">
            <v>옥외</v>
          </cell>
          <cell r="C395" t="str">
            <v>저압 케이블</v>
          </cell>
          <cell r="D395" t="str">
            <v>600V  EV 250sq/1C</v>
          </cell>
          <cell r="E395" t="str">
            <v>m</v>
          </cell>
          <cell r="S395">
            <v>0</v>
          </cell>
          <cell r="U395">
            <v>0.03</v>
          </cell>
          <cell r="V395" t="str">
            <v>저케</v>
          </cell>
          <cell r="W395">
            <v>0.14199999999999999</v>
          </cell>
        </row>
        <row r="396">
          <cell r="A396">
            <v>396</v>
          </cell>
          <cell r="S396" t="str">
            <v/>
          </cell>
        </row>
        <row r="397">
          <cell r="A397">
            <v>397</v>
          </cell>
          <cell r="S397" t="str">
            <v/>
          </cell>
        </row>
        <row r="398">
          <cell r="A398">
            <v>398</v>
          </cell>
          <cell r="B398" t="str">
            <v>옥외</v>
          </cell>
          <cell r="C398" t="str">
            <v>저압 케이블</v>
          </cell>
          <cell r="D398" t="str">
            <v>600V EV 2.0 sq/2C</v>
          </cell>
          <cell r="E398" t="str">
            <v>m</v>
          </cell>
          <cell r="S398">
            <v>0</v>
          </cell>
          <cell r="U398">
            <v>0.03</v>
          </cell>
          <cell r="V398" t="str">
            <v>저케</v>
          </cell>
          <cell r="W398">
            <v>1.3999999999999999E-2</v>
          </cell>
        </row>
        <row r="399">
          <cell r="A399">
            <v>399</v>
          </cell>
          <cell r="B399" t="str">
            <v>옥외</v>
          </cell>
          <cell r="C399" t="str">
            <v>저압 케이블</v>
          </cell>
          <cell r="D399" t="str">
            <v>600V EV 3.5sq/2C</v>
          </cell>
          <cell r="E399" t="str">
            <v>m</v>
          </cell>
          <cell r="S399">
            <v>0</v>
          </cell>
          <cell r="U399">
            <v>0.03</v>
          </cell>
          <cell r="V399" t="str">
            <v>저케</v>
          </cell>
          <cell r="W399">
            <v>1.5399999999999999E-2</v>
          </cell>
        </row>
        <row r="400">
          <cell r="A400">
            <v>400</v>
          </cell>
          <cell r="B400" t="str">
            <v>옥외</v>
          </cell>
          <cell r="C400" t="str">
            <v>저압 케이블</v>
          </cell>
          <cell r="D400" t="str">
            <v>600V EV 5.5 sq/2C</v>
          </cell>
          <cell r="E400" t="str">
            <v>m</v>
          </cell>
          <cell r="S400">
            <v>0</v>
          </cell>
          <cell r="U400">
            <v>0.03</v>
          </cell>
          <cell r="V400" t="str">
            <v>저케</v>
          </cell>
          <cell r="W400">
            <v>1.8199999999999997E-2</v>
          </cell>
        </row>
        <row r="401">
          <cell r="A401">
            <v>401</v>
          </cell>
          <cell r="B401" t="str">
            <v>옥외</v>
          </cell>
          <cell r="C401" t="str">
            <v>저압 케이블</v>
          </cell>
          <cell r="D401" t="str">
            <v>600V EV 8sq/2C</v>
          </cell>
          <cell r="E401" t="str">
            <v>m</v>
          </cell>
          <cell r="S401">
            <v>0</v>
          </cell>
          <cell r="U401">
            <v>0.03</v>
          </cell>
          <cell r="V401" t="str">
            <v>저케</v>
          </cell>
          <cell r="W401">
            <v>1.9599999999999999E-2</v>
          </cell>
        </row>
        <row r="402">
          <cell r="A402">
            <v>402</v>
          </cell>
          <cell r="B402" t="str">
            <v>옥외</v>
          </cell>
          <cell r="C402" t="str">
            <v>저압 케이블</v>
          </cell>
          <cell r="D402" t="str">
            <v>600V  EV  14sq/2C</v>
          </cell>
          <cell r="E402" t="str">
            <v>m</v>
          </cell>
          <cell r="S402">
            <v>0</v>
          </cell>
          <cell r="U402">
            <v>0.03</v>
          </cell>
          <cell r="V402" t="str">
            <v>저케</v>
          </cell>
          <cell r="W402">
            <v>2.7999999999999997E-2</v>
          </cell>
        </row>
        <row r="403">
          <cell r="A403">
            <v>403</v>
          </cell>
          <cell r="B403" t="str">
            <v>옥외</v>
          </cell>
          <cell r="C403" t="str">
            <v>저압 케이블</v>
          </cell>
          <cell r="D403" t="str">
            <v>600V  EV 22sq/2C</v>
          </cell>
          <cell r="E403" t="str">
            <v>m</v>
          </cell>
          <cell r="S403">
            <v>0</v>
          </cell>
          <cell r="U403">
            <v>0.03</v>
          </cell>
          <cell r="V403" t="str">
            <v>저케</v>
          </cell>
          <cell r="W403">
            <v>3.6399999999999995E-2</v>
          </cell>
        </row>
        <row r="404">
          <cell r="A404">
            <v>404</v>
          </cell>
          <cell r="B404" t="str">
            <v>옥외</v>
          </cell>
          <cell r="C404" t="str">
            <v>저압 케이블</v>
          </cell>
          <cell r="D404" t="str">
            <v>600V  EV 38sq/2C</v>
          </cell>
          <cell r="E404" t="str">
            <v>m</v>
          </cell>
          <cell r="S404">
            <v>0</v>
          </cell>
          <cell r="U404">
            <v>0.03</v>
          </cell>
          <cell r="V404" t="str">
            <v>저케</v>
          </cell>
          <cell r="W404">
            <v>5.0399999999999993E-2</v>
          </cell>
        </row>
        <row r="405">
          <cell r="A405">
            <v>405</v>
          </cell>
          <cell r="B405" t="str">
            <v>옥외</v>
          </cell>
          <cell r="C405" t="str">
            <v>저압 케이블</v>
          </cell>
          <cell r="D405" t="str">
            <v>600V  EV 60sq/2C</v>
          </cell>
          <cell r="E405" t="str">
            <v>m</v>
          </cell>
          <cell r="S405">
            <v>0</v>
          </cell>
          <cell r="U405">
            <v>0.03</v>
          </cell>
          <cell r="V405" t="str">
            <v>저케</v>
          </cell>
          <cell r="W405">
            <v>6.8599999999999994E-2</v>
          </cell>
        </row>
        <row r="406">
          <cell r="A406">
            <v>406</v>
          </cell>
          <cell r="B406" t="str">
            <v>옥외</v>
          </cell>
          <cell r="C406" t="str">
            <v>저압 케이블</v>
          </cell>
          <cell r="D406" t="str">
            <v>600V  EV 80sq/2C</v>
          </cell>
          <cell r="E406" t="str">
            <v>m</v>
          </cell>
          <cell r="S406">
            <v>0</v>
          </cell>
          <cell r="U406">
            <v>0.03</v>
          </cell>
          <cell r="V406" t="str">
            <v>저케</v>
          </cell>
          <cell r="W406">
            <v>8.3999999999999991E-2</v>
          </cell>
        </row>
        <row r="407">
          <cell r="A407">
            <v>407</v>
          </cell>
          <cell r="B407" t="str">
            <v>옥외</v>
          </cell>
          <cell r="C407" t="str">
            <v>저압 케이블</v>
          </cell>
          <cell r="D407" t="str">
            <v>600V  EV 100sq/2C</v>
          </cell>
          <cell r="E407" t="str">
            <v>m</v>
          </cell>
          <cell r="S407">
            <v>0</v>
          </cell>
          <cell r="U407">
            <v>0.03</v>
          </cell>
          <cell r="V407" t="str">
            <v>저케</v>
          </cell>
          <cell r="W407">
            <v>9.9399999999999988E-2</v>
          </cell>
        </row>
        <row r="408">
          <cell r="A408">
            <v>408</v>
          </cell>
          <cell r="B408" t="str">
            <v>옥외</v>
          </cell>
          <cell r="C408" t="str">
            <v>저압 케이블</v>
          </cell>
          <cell r="D408" t="str">
            <v>600V  EV 125sq/2C</v>
          </cell>
          <cell r="E408" t="str">
            <v>m</v>
          </cell>
          <cell r="S408">
            <v>0</v>
          </cell>
          <cell r="U408">
            <v>0.03</v>
          </cell>
          <cell r="V408" t="str">
            <v>저케</v>
          </cell>
          <cell r="W408">
            <v>0.1176</v>
          </cell>
        </row>
        <row r="409">
          <cell r="A409">
            <v>409</v>
          </cell>
          <cell r="B409" t="str">
            <v>옥외</v>
          </cell>
          <cell r="C409" t="str">
            <v>저압 케이블</v>
          </cell>
          <cell r="D409" t="str">
            <v>600V  EV 150sq/2C</v>
          </cell>
          <cell r="E409" t="str">
            <v>m</v>
          </cell>
          <cell r="S409">
            <v>0</v>
          </cell>
          <cell r="U409">
            <v>0.03</v>
          </cell>
          <cell r="V409" t="str">
            <v>저케</v>
          </cell>
          <cell r="W409">
            <v>0.1358</v>
          </cell>
        </row>
        <row r="410">
          <cell r="A410">
            <v>410</v>
          </cell>
          <cell r="B410" t="str">
            <v>옥외</v>
          </cell>
          <cell r="C410" t="str">
            <v>저압 케이블</v>
          </cell>
          <cell r="D410" t="str">
            <v>600V  EV 200sq/2C</v>
          </cell>
          <cell r="E410" t="str">
            <v>m</v>
          </cell>
          <cell r="S410">
            <v>0</v>
          </cell>
          <cell r="U410">
            <v>0.03</v>
          </cell>
          <cell r="V410" t="str">
            <v>저케</v>
          </cell>
          <cell r="W410">
            <v>0.1638</v>
          </cell>
        </row>
        <row r="411">
          <cell r="A411">
            <v>411</v>
          </cell>
          <cell r="B411" t="str">
            <v>옥외</v>
          </cell>
          <cell r="C411" t="str">
            <v>저압 케이블</v>
          </cell>
          <cell r="D411" t="str">
            <v>600V  EV 250sq/2C</v>
          </cell>
          <cell r="E411" t="str">
            <v>m</v>
          </cell>
          <cell r="S411">
            <v>0</v>
          </cell>
          <cell r="U411">
            <v>0.03</v>
          </cell>
          <cell r="V411" t="str">
            <v>저케</v>
          </cell>
          <cell r="W411">
            <v>0.19879999999999998</v>
          </cell>
        </row>
        <row r="412">
          <cell r="A412">
            <v>412</v>
          </cell>
          <cell r="S412" t="str">
            <v/>
          </cell>
        </row>
        <row r="413">
          <cell r="A413">
            <v>413</v>
          </cell>
          <cell r="S413" t="str">
            <v/>
          </cell>
        </row>
        <row r="414">
          <cell r="A414">
            <v>414</v>
          </cell>
          <cell r="B414" t="str">
            <v>옥외</v>
          </cell>
          <cell r="C414" t="str">
            <v>저압 케이블</v>
          </cell>
          <cell r="D414" t="str">
            <v>600V EV 2.0 sq/3C</v>
          </cell>
          <cell r="E414" t="str">
            <v>m</v>
          </cell>
          <cell r="S414">
            <v>0</v>
          </cell>
          <cell r="U414">
            <v>0.03</v>
          </cell>
          <cell r="V414" t="str">
            <v>저케</v>
          </cell>
          <cell r="W414">
            <v>0.02</v>
          </cell>
        </row>
        <row r="415">
          <cell r="A415">
            <v>415</v>
          </cell>
          <cell r="B415" t="str">
            <v>옥외</v>
          </cell>
          <cell r="C415" t="str">
            <v>저압 케이블</v>
          </cell>
          <cell r="D415" t="str">
            <v>600V EV 3.5sq/3C</v>
          </cell>
          <cell r="E415" t="str">
            <v>m</v>
          </cell>
          <cell r="S415">
            <v>0</v>
          </cell>
          <cell r="U415">
            <v>0.03</v>
          </cell>
          <cell r="V415" t="str">
            <v>저케</v>
          </cell>
          <cell r="W415">
            <v>2.1999999999999999E-2</v>
          </cell>
        </row>
        <row r="416">
          <cell r="A416">
            <v>416</v>
          </cell>
          <cell r="B416" t="str">
            <v>옥외</v>
          </cell>
          <cell r="C416" t="str">
            <v>저압 케이블</v>
          </cell>
          <cell r="D416" t="str">
            <v>600V EV 5.5 sq/3C</v>
          </cell>
          <cell r="E416" t="str">
            <v>m</v>
          </cell>
          <cell r="S416">
            <v>0</v>
          </cell>
          <cell r="U416">
            <v>0.03</v>
          </cell>
          <cell r="V416" t="str">
            <v>저케</v>
          </cell>
          <cell r="W416">
            <v>2.5999999999999999E-2</v>
          </cell>
        </row>
        <row r="417">
          <cell r="A417">
            <v>417</v>
          </cell>
          <cell r="B417" t="str">
            <v>옥외</v>
          </cell>
          <cell r="C417" t="str">
            <v>저압 케이블</v>
          </cell>
          <cell r="D417" t="str">
            <v>600V EV 8sq/3C</v>
          </cell>
          <cell r="E417" t="str">
            <v>m</v>
          </cell>
          <cell r="S417">
            <v>0</v>
          </cell>
          <cell r="U417">
            <v>0.03</v>
          </cell>
          <cell r="V417" t="str">
            <v>저케</v>
          </cell>
          <cell r="W417">
            <v>2.8000000000000001E-2</v>
          </cell>
        </row>
        <row r="418">
          <cell r="A418">
            <v>418</v>
          </cell>
          <cell r="B418" t="str">
            <v>옥외</v>
          </cell>
          <cell r="C418" t="str">
            <v>저압 케이블</v>
          </cell>
          <cell r="D418" t="str">
            <v>600V  EV  14sq/3C</v>
          </cell>
          <cell r="E418" t="str">
            <v>m</v>
          </cell>
          <cell r="S418">
            <v>0</v>
          </cell>
          <cell r="U418">
            <v>0.03</v>
          </cell>
          <cell r="V418" t="str">
            <v>저케</v>
          </cell>
          <cell r="W418">
            <v>0.04</v>
          </cell>
        </row>
        <row r="419">
          <cell r="A419">
            <v>419</v>
          </cell>
          <cell r="B419" t="str">
            <v>옥외</v>
          </cell>
          <cell r="C419" t="str">
            <v>저압 케이블</v>
          </cell>
          <cell r="D419" t="str">
            <v>600V  EV 22sq/3C</v>
          </cell>
          <cell r="E419" t="str">
            <v>m</v>
          </cell>
          <cell r="S419">
            <v>0</v>
          </cell>
          <cell r="U419">
            <v>0.03</v>
          </cell>
          <cell r="V419" t="str">
            <v>저케</v>
          </cell>
          <cell r="W419">
            <v>5.1999999999999998E-2</v>
          </cell>
        </row>
        <row r="420">
          <cell r="A420">
            <v>420</v>
          </cell>
          <cell r="B420" t="str">
            <v>옥외</v>
          </cell>
          <cell r="C420" t="str">
            <v>저압 케이블</v>
          </cell>
          <cell r="D420" t="str">
            <v>600V  EV 38sq/3C</v>
          </cell>
          <cell r="E420" t="str">
            <v>m</v>
          </cell>
          <cell r="S420">
            <v>0</v>
          </cell>
          <cell r="U420">
            <v>0.03</v>
          </cell>
          <cell r="V420" t="str">
            <v>저케</v>
          </cell>
          <cell r="W420">
            <v>7.1999999999999995E-2</v>
          </cell>
        </row>
        <row r="421">
          <cell r="A421">
            <v>421</v>
          </cell>
          <cell r="B421" t="str">
            <v>옥외</v>
          </cell>
          <cell r="C421" t="str">
            <v>저압 케이블</v>
          </cell>
          <cell r="D421" t="str">
            <v>600V  EV 60sq/3C</v>
          </cell>
          <cell r="E421" t="str">
            <v>m</v>
          </cell>
          <cell r="S421">
            <v>0</v>
          </cell>
          <cell r="U421">
            <v>0.03</v>
          </cell>
          <cell r="V421" t="str">
            <v>저케</v>
          </cell>
          <cell r="W421">
            <v>9.8000000000000004E-2</v>
          </cell>
        </row>
        <row r="422">
          <cell r="A422">
            <v>422</v>
          </cell>
          <cell r="B422" t="str">
            <v>옥외</v>
          </cell>
          <cell r="C422" t="str">
            <v>저압 케이블</v>
          </cell>
          <cell r="D422" t="str">
            <v>600V  EV 80sq/3C</v>
          </cell>
          <cell r="E422" t="str">
            <v>m</v>
          </cell>
          <cell r="S422">
            <v>0</v>
          </cell>
          <cell r="U422">
            <v>0.03</v>
          </cell>
          <cell r="V422" t="str">
            <v>저케</v>
          </cell>
          <cell r="W422">
            <v>0.12</v>
          </cell>
        </row>
        <row r="423">
          <cell r="A423">
            <v>423</v>
          </cell>
          <cell r="B423" t="str">
            <v>옥외</v>
          </cell>
          <cell r="C423" t="str">
            <v>저압 케이블</v>
          </cell>
          <cell r="D423" t="str">
            <v>600V  EV 100sq/3C</v>
          </cell>
          <cell r="E423" t="str">
            <v>m</v>
          </cell>
          <cell r="S423">
            <v>0</v>
          </cell>
          <cell r="U423">
            <v>0.03</v>
          </cell>
          <cell r="V423" t="str">
            <v>저케</v>
          </cell>
          <cell r="W423">
            <v>0.14199999999999999</v>
          </cell>
        </row>
        <row r="424">
          <cell r="A424">
            <v>424</v>
          </cell>
          <cell r="B424" t="str">
            <v>옥외</v>
          </cell>
          <cell r="C424" t="str">
            <v>저압 케이블</v>
          </cell>
          <cell r="D424" t="str">
            <v>600V  EV 125sq/3C</v>
          </cell>
          <cell r="E424" t="str">
            <v>m</v>
          </cell>
          <cell r="S424">
            <v>0</v>
          </cell>
          <cell r="U424">
            <v>0.03</v>
          </cell>
          <cell r="V424" t="str">
            <v>저케</v>
          </cell>
          <cell r="W424">
            <v>0.16800000000000001</v>
          </cell>
        </row>
        <row r="425">
          <cell r="A425">
            <v>425</v>
          </cell>
          <cell r="B425" t="str">
            <v>옥외</v>
          </cell>
          <cell r="C425" t="str">
            <v>저압 케이블</v>
          </cell>
          <cell r="D425" t="str">
            <v>600V  EV 150sq/3C</v>
          </cell>
          <cell r="E425" t="str">
            <v>m</v>
          </cell>
          <cell r="S425">
            <v>0</v>
          </cell>
          <cell r="U425">
            <v>0.03</v>
          </cell>
          <cell r="V425" t="str">
            <v>저케</v>
          </cell>
          <cell r="W425">
            <v>0.19400000000000001</v>
          </cell>
        </row>
        <row r="426">
          <cell r="A426">
            <v>426</v>
          </cell>
          <cell r="B426" t="str">
            <v>옥외</v>
          </cell>
          <cell r="C426" t="str">
            <v>저압 케이블</v>
          </cell>
          <cell r="D426" t="str">
            <v>600V  EV 200sq/3C</v>
          </cell>
          <cell r="E426" t="str">
            <v>m</v>
          </cell>
          <cell r="S426">
            <v>0</v>
          </cell>
          <cell r="U426">
            <v>0.03</v>
          </cell>
          <cell r="V426" t="str">
            <v>저케</v>
          </cell>
          <cell r="W426">
            <v>0.23400000000000001</v>
          </cell>
        </row>
        <row r="427">
          <cell r="A427">
            <v>427</v>
          </cell>
          <cell r="B427" t="str">
            <v>옥외</v>
          </cell>
          <cell r="C427" t="str">
            <v>저압 케이블</v>
          </cell>
          <cell r="D427" t="str">
            <v>600V  EV 250sq/3C</v>
          </cell>
          <cell r="E427" t="str">
            <v>m</v>
          </cell>
          <cell r="S427">
            <v>0</v>
          </cell>
          <cell r="U427">
            <v>0.03</v>
          </cell>
          <cell r="V427" t="str">
            <v>저케</v>
          </cell>
          <cell r="W427">
            <v>0.28399999999999997</v>
          </cell>
        </row>
        <row r="428">
          <cell r="A428">
            <v>428</v>
          </cell>
          <cell r="S428" t="str">
            <v/>
          </cell>
        </row>
        <row r="429">
          <cell r="A429">
            <v>429</v>
          </cell>
          <cell r="S429" t="str">
            <v/>
          </cell>
        </row>
        <row r="430">
          <cell r="A430">
            <v>430</v>
          </cell>
          <cell r="B430" t="str">
            <v>옥외</v>
          </cell>
          <cell r="C430" t="str">
            <v>저압 케이블</v>
          </cell>
          <cell r="D430" t="str">
            <v>600V EV 2.0 sq/4C</v>
          </cell>
          <cell r="E430" t="str">
            <v>m</v>
          </cell>
          <cell r="S430">
            <v>0</v>
          </cell>
          <cell r="U430">
            <v>0.03</v>
          </cell>
          <cell r="V430" t="str">
            <v>저케</v>
          </cell>
          <cell r="W430">
            <v>2.6000000000000002E-2</v>
          </cell>
        </row>
        <row r="431">
          <cell r="A431">
            <v>431</v>
          </cell>
          <cell r="B431" t="str">
            <v>옥외</v>
          </cell>
          <cell r="C431" t="str">
            <v>저압 케이블</v>
          </cell>
          <cell r="D431" t="str">
            <v>600V EV 3.5sq/4C</v>
          </cell>
          <cell r="E431" t="str">
            <v>m</v>
          </cell>
          <cell r="S431">
            <v>0</v>
          </cell>
          <cell r="U431">
            <v>0.03</v>
          </cell>
          <cell r="V431" t="str">
            <v>저케</v>
          </cell>
          <cell r="W431">
            <v>2.86E-2</v>
          </cell>
        </row>
        <row r="432">
          <cell r="A432">
            <v>432</v>
          </cell>
          <cell r="B432" t="str">
            <v>옥외</v>
          </cell>
          <cell r="C432" t="str">
            <v>저압 케이블</v>
          </cell>
          <cell r="D432" t="str">
            <v>600V EV 5.5 sq/4C</v>
          </cell>
          <cell r="E432" t="str">
            <v>m</v>
          </cell>
          <cell r="S432">
            <v>0</v>
          </cell>
          <cell r="U432">
            <v>0.03</v>
          </cell>
          <cell r="V432" t="str">
            <v>저케</v>
          </cell>
          <cell r="W432">
            <v>3.3799999999999997E-2</v>
          </cell>
        </row>
        <row r="433">
          <cell r="A433">
            <v>433</v>
          </cell>
          <cell r="B433" t="str">
            <v>옥외</v>
          </cell>
          <cell r="C433" t="str">
            <v>저압 케이블</v>
          </cell>
          <cell r="D433" t="str">
            <v>600V EV 8sq/4C</v>
          </cell>
          <cell r="E433" t="str">
            <v>m</v>
          </cell>
          <cell r="S433">
            <v>0</v>
          </cell>
          <cell r="U433">
            <v>0.03</v>
          </cell>
          <cell r="V433" t="str">
            <v>저케</v>
          </cell>
          <cell r="W433">
            <v>3.6400000000000002E-2</v>
          </cell>
        </row>
        <row r="434">
          <cell r="A434">
            <v>434</v>
          </cell>
          <cell r="B434" t="str">
            <v>옥외</v>
          </cell>
          <cell r="C434" t="str">
            <v>저압 케이블</v>
          </cell>
          <cell r="D434" t="str">
            <v>600V  EV  14sq/4C</v>
          </cell>
          <cell r="E434" t="str">
            <v>m</v>
          </cell>
          <cell r="S434">
            <v>0</v>
          </cell>
          <cell r="U434">
            <v>0.03</v>
          </cell>
          <cell r="V434" t="str">
            <v>저케</v>
          </cell>
          <cell r="W434">
            <v>5.2000000000000005E-2</v>
          </cell>
        </row>
        <row r="435">
          <cell r="A435">
            <v>435</v>
          </cell>
          <cell r="B435" t="str">
            <v>옥외</v>
          </cell>
          <cell r="C435" t="str">
            <v>저압 케이블</v>
          </cell>
          <cell r="D435" t="str">
            <v>600V  EV 22sq/4C</v>
          </cell>
          <cell r="E435" t="str">
            <v>m</v>
          </cell>
          <cell r="S435">
            <v>0</v>
          </cell>
          <cell r="U435">
            <v>0.03</v>
          </cell>
          <cell r="V435" t="str">
            <v>저케</v>
          </cell>
          <cell r="W435">
            <v>6.7599999999999993E-2</v>
          </cell>
        </row>
        <row r="436">
          <cell r="A436">
            <v>436</v>
          </cell>
          <cell r="B436" t="str">
            <v>옥외</v>
          </cell>
          <cell r="C436" t="str">
            <v>저압 케이블</v>
          </cell>
          <cell r="D436" t="str">
            <v>600V  EV 38sq/4C</v>
          </cell>
          <cell r="E436" t="str">
            <v>m</v>
          </cell>
          <cell r="S436">
            <v>0</v>
          </cell>
          <cell r="U436">
            <v>0.03</v>
          </cell>
          <cell r="V436" t="str">
            <v>저케</v>
          </cell>
          <cell r="W436">
            <v>9.3600000000000003E-2</v>
          </cell>
        </row>
        <row r="437">
          <cell r="A437">
            <v>437</v>
          </cell>
          <cell r="B437" t="str">
            <v>옥외</v>
          </cell>
          <cell r="C437" t="str">
            <v>저압 케이블</v>
          </cell>
          <cell r="D437" t="str">
            <v>600V  EV 60sq/4C</v>
          </cell>
          <cell r="E437" t="str">
            <v>m</v>
          </cell>
          <cell r="S437">
            <v>0</v>
          </cell>
          <cell r="U437">
            <v>0.03</v>
          </cell>
          <cell r="V437" t="str">
            <v>저케</v>
          </cell>
          <cell r="W437">
            <v>0.12740000000000001</v>
          </cell>
        </row>
        <row r="438">
          <cell r="A438">
            <v>438</v>
          </cell>
          <cell r="B438" t="str">
            <v>옥외</v>
          </cell>
          <cell r="C438" t="str">
            <v>저압 케이블</v>
          </cell>
          <cell r="D438" t="str">
            <v>600V  EV 80sq/4C</v>
          </cell>
          <cell r="E438" t="str">
            <v>m</v>
          </cell>
          <cell r="S438">
            <v>0</v>
          </cell>
          <cell r="U438">
            <v>0.03</v>
          </cell>
          <cell r="V438" t="str">
            <v>저케</v>
          </cell>
          <cell r="W438">
            <v>0.156</v>
          </cell>
        </row>
        <row r="439">
          <cell r="A439">
            <v>439</v>
          </cell>
          <cell r="B439" t="str">
            <v>옥외</v>
          </cell>
          <cell r="C439" t="str">
            <v>저압 케이블</v>
          </cell>
          <cell r="D439" t="str">
            <v>600V  EV 100sq/4C</v>
          </cell>
          <cell r="E439" t="str">
            <v>m</v>
          </cell>
          <cell r="S439">
            <v>0</v>
          </cell>
          <cell r="U439">
            <v>0.03</v>
          </cell>
          <cell r="V439" t="str">
            <v>저케</v>
          </cell>
          <cell r="W439">
            <v>0.18459999999999999</v>
          </cell>
        </row>
        <row r="440">
          <cell r="A440">
            <v>440</v>
          </cell>
          <cell r="B440" t="str">
            <v>옥외</v>
          </cell>
          <cell r="C440" t="str">
            <v>저압 케이블</v>
          </cell>
          <cell r="D440" t="str">
            <v>600V  EV 125sq/4C</v>
          </cell>
          <cell r="E440" t="str">
            <v>m</v>
          </cell>
          <cell r="S440">
            <v>0</v>
          </cell>
          <cell r="U440">
            <v>0.03</v>
          </cell>
          <cell r="V440" t="str">
            <v>저케</v>
          </cell>
          <cell r="W440">
            <v>0.21840000000000001</v>
          </cell>
        </row>
        <row r="441">
          <cell r="A441">
            <v>441</v>
          </cell>
          <cell r="B441" t="str">
            <v>옥외</v>
          </cell>
          <cell r="C441" t="str">
            <v>저압 케이블</v>
          </cell>
          <cell r="D441" t="str">
            <v>600V  EV 150sq/4C</v>
          </cell>
          <cell r="E441" t="str">
            <v>m</v>
          </cell>
          <cell r="S441">
            <v>0</v>
          </cell>
          <cell r="U441">
            <v>0.03</v>
          </cell>
          <cell r="V441" t="str">
            <v>저케</v>
          </cell>
          <cell r="W441">
            <v>0.25220000000000004</v>
          </cell>
        </row>
        <row r="442">
          <cell r="A442">
            <v>442</v>
          </cell>
          <cell r="B442" t="str">
            <v>옥외</v>
          </cell>
          <cell r="C442" t="str">
            <v>저압 케이블</v>
          </cell>
          <cell r="D442" t="str">
            <v>600V  EV 200sq/4C</v>
          </cell>
          <cell r="E442" t="str">
            <v>m</v>
          </cell>
          <cell r="S442">
            <v>0</v>
          </cell>
          <cell r="U442">
            <v>0.03</v>
          </cell>
          <cell r="V442" t="str">
            <v>저케</v>
          </cell>
          <cell r="W442">
            <v>0.30420000000000003</v>
          </cell>
        </row>
        <row r="443">
          <cell r="A443">
            <v>443</v>
          </cell>
          <cell r="B443" t="str">
            <v>옥외</v>
          </cell>
          <cell r="C443" t="str">
            <v>저압 케이블</v>
          </cell>
          <cell r="D443" t="str">
            <v>600V  EV 250sq/4C</v>
          </cell>
          <cell r="E443" t="str">
            <v>m</v>
          </cell>
          <cell r="S443">
            <v>0</v>
          </cell>
          <cell r="U443">
            <v>0.03</v>
          </cell>
          <cell r="V443" t="str">
            <v>저케</v>
          </cell>
          <cell r="W443">
            <v>0.36919999999999997</v>
          </cell>
        </row>
        <row r="444">
          <cell r="A444">
            <v>444</v>
          </cell>
          <cell r="S444" t="str">
            <v/>
          </cell>
        </row>
        <row r="445">
          <cell r="A445">
            <v>445</v>
          </cell>
          <cell r="S445" t="str">
            <v/>
          </cell>
        </row>
        <row r="446">
          <cell r="A446">
            <v>446</v>
          </cell>
          <cell r="C446" t="str">
            <v xml:space="preserve"> 저압 케이블</v>
          </cell>
          <cell r="D446" t="str">
            <v>600V CV 2.0 sq/1C</v>
          </cell>
          <cell r="E446" t="str">
            <v>m</v>
          </cell>
          <cell r="H446">
            <v>798</v>
          </cell>
          <cell r="I446">
            <v>201</v>
          </cell>
          <cell r="J446">
            <v>851</v>
          </cell>
          <cell r="K446">
            <v>207</v>
          </cell>
          <cell r="S446">
            <v>201</v>
          </cell>
          <cell r="U446">
            <v>0.05</v>
          </cell>
          <cell r="V446" t="str">
            <v>저케</v>
          </cell>
          <cell r="W446">
            <v>0.01</v>
          </cell>
        </row>
        <row r="447">
          <cell r="A447">
            <v>447</v>
          </cell>
          <cell r="C447" t="str">
            <v xml:space="preserve"> 저압 케이블</v>
          </cell>
          <cell r="D447" t="str">
            <v>600V CV 3.5 sq/1C</v>
          </cell>
          <cell r="E447" t="str">
            <v>m</v>
          </cell>
          <cell r="H447">
            <v>798</v>
          </cell>
          <cell r="I447">
            <v>254</v>
          </cell>
          <cell r="J447">
            <v>851</v>
          </cell>
          <cell r="K447">
            <v>261</v>
          </cell>
          <cell r="S447">
            <v>254</v>
          </cell>
          <cell r="U447">
            <v>0.05</v>
          </cell>
          <cell r="V447" t="str">
            <v>저케</v>
          </cell>
          <cell r="W447">
            <v>1.0999999999999999E-2</v>
          </cell>
        </row>
        <row r="448">
          <cell r="A448">
            <v>448</v>
          </cell>
          <cell r="C448" t="str">
            <v xml:space="preserve"> 저압 케이블</v>
          </cell>
          <cell r="D448" t="str">
            <v>600V CV 5.5 sq/1C</v>
          </cell>
          <cell r="E448" t="str">
            <v>m</v>
          </cell>
          <cell r="H448">
            <v>798</v>
          </cell>
          <cell r="I448">
            <v>368</v>
          </cell>
          <cell r="J448">
            <v>851</v>
          </cell>
          <cell r="K448">
            <v>379</v>
          </cell>
          <cell r="S448">
            <v>368</v>
          </cell>
          <cell r="U448">
            <v>0.05</v>
          </cell>
          <cell r="V448" t="str">
            <v>저케</v>
          </cell>
          <cell r="W448">
            <v>1.2999999999999999E-2</v>
          </cell>
        </row>
        <row r="449">
          <cell r="A449">
            <v>449</v>
          </cell>
          <cell r="C449" t="str">
            <v xml:space="preserve"> 저압 케이블</v>
          </cell>
          <cell r="D449" t="str">
            <v>600V CV 8sq/1C</v>
          </cell>
          <cell r="E449" t="str">
            <v>m</v>
          </cell>
          <cell r="H449">
            <v>798</v>
          </cell>
          <cell r="I449">
            <v>476</v>
          </cell>
          <cell r="J449">
            <v>851</v>
          </cell>
          <cell r="K449">
            <v>490</v>
          </cell>
          <cell r="S449">
            <v>476</v>
          </cell>
          <cell r="U449">
            <v>0.05</v>
          </cell>
          <cell r="V449" t="str">
            <v>저케</v>
          </cell>
          <cell r="W449">
            <v>1.4E-2</v>
          </cell>
        </row>
        <row r="450">
          <cell r="A450">
            <v>450</v>
          </cell>
          <cell r="C450" t="str">
            <v xml:space="preserve"> 저압 케이블</v>
          </cell>
          <cell r="D450" t="str">
            <v>600V  CV  14sq/1C</v>
          </cell>
          <cell r="E450" t="str">
            <v>m</v>
          </cell>
          <cell r="H450">
            <v>798</v>
          </cell>
          <cell r="I450">
            <v>838</v>
          </cell>
          <cell r="J450">
            <v>842</v>
          </cell>
          <cell r="K450">
            <v>862</v>
          </cell>
          <cell r="S450">
            <v>838</v>
          </cell>
          <cell r="U450">
            <v>0.05</v>
          </cell>
          <cell r="V450" t="str">
            <v>저케</v>
          </cell>
          <cell r="W450">
            <v>0.02</v>
          </cell>
        </row>
        <row r="451">
          <cell r="A451">
            <v>451</v>
          </cell>
          <cell r="C451" t="str">
            <v xml:space="preserve"> 저압 케이블</v>
          </cell>
          <cell r="D451" t="str">
            <v>600V  CV 22sq/1C</v>
          </cell>
          <cell r="E451" t="str">
            <v>m</v>
          </cell>
          <cell r="H451">
            <v>798</v>
          </cell>
          <cell r="I451">
            <v>1106</v>
          </cell>
          <cell r="J451">
            <v>851</v>
          </cell>
          <cell r="K451">
            <v>1138</v>
          </cell>
          <cell r="S451">
            <v>1106</v>
          </cell>
          <cell r="U451">
            <v>0.05</v>
          </cell>
          <cell r="V451" t="str">
            <v>저케</v>
          </cell>
          <cell r="W451">
            <v>2.5999999999999999E-2</v>
          </cell>
        </row>
        <row r="452">
          <cell r="A452">
            <v>452</v>
          </cell>
          <cell r="C452" t="str">
            <v xml:space="preserve"> 저압 케이블</v>
          </cell>
          <cell r="D452" t="str">
            <v>600V  CV 38sq/1C</v>
          </cell>
          <cell r="E452" t="str">
            <v>m</v>
          </cell>
          <cell r="H452">
            <v>798</v>
          </cell>
          <cell r="I452">
            <v>1704</v>
          </cell>
          <cell r="J452">
            <v>851</v>
          </cell>
          <cell r="K452">
            <v>1752</v>
          </cell>
          <cell r="S452">
            <v>1704</v>
          </cell>
          <cell r="U452">
            <v>0.05</v>
          </cell>
          <cell r="V452" t="str">
            <v>저케</v>
          </cell>
          <cell r="W452">
            <v>3.5999999999999997E-2</v>
          </cell>
        </row>
        <row r="453">
          <cell r="A453">
            <v>453</v>
          </cell>
          <cell r="C453" t="str">
            <v xml:space="preserve"> 저압 케이블</v>
          </cell>
          <cell r="D453" t="str">
            <v>600V  CV 60sq/1C</v>
          </cell>
          <cell r="E453" t="str">
            <v>m</v>
          </cell>
          <cell r="H453">
            <v>798</v>
          </cell>
          <cell r="I453">
            <v>2669</v>
          </cell>
          <cell r="J453">
            <v>851</v>
          </cell>
          <cell r="K453">
            <v>2745</v>
          </cell>
          <cell r="S453">
            <v>2669</v>
          </cell>
          <cell r="U453">
            <v>0.05</v>
          </cell>
          <cell r="V453" t="str">
            <v>저케</v>
          </cell>
          <cell r="W453">
            <v>4.9000000000000002E-2</v>
          </cell>
        </row>
        <row r="454">
          <cell r="A454">
            <v>454</v>
          </cell>
          <cell r="C454" t="str">
            <v xml:space="preserve"> 저압 케이블</v>
          </cell>
          <cell r="D454" t="str">
            <v>600V  CV 100sq/1C</v>
          </cell>
          <cell r="E454" t="str">
            <v>m</v>
          </cell>
          <cell r="H454">
            <v>798</v>
          </cell>
          <cell r="I454">
            <v>4357</v>
          </cell>
          <cell r="J454">
            <v>851</v>
          </cell>
          <cell r="K454">
            <v>4482</v>
          </cell>
          <cell r="S454">
            <v>4357</v>
          </cell>
          <cell r="U454">
            <v>0.05</v>
          </cell>
          <cell r="V454" t="str">
            <v>저케</v>
          </cell>
          <cell r="W454">
            <v>7.0999999999999994E-2</v>
          </cell>
        </row>
        <row r="455">
          <cell r="A455">
            <v>455</v>
          </cell>
          <cell r="C455" t="str">
            <v xml:space="preserve"> 저압 케이블</v>
          </cell>
          <cell r="D455" t="str">
            <v>600V  CV 150sq/1C</v>
          </cell>
          <cell r="E455" t="str">
            <v>m</v>
          </cell>
          <cell r="H455">
            <v>798</v>
          </cell>
          <cell r="I455">
            <v>6352</v>
          </cell>
          <cell r="J455">
            <v>851</v>
          </cell>
          <cell r="K455">
            <v>6534</v>
          </cell>
          <cell r="S455">
            <v>6352</v>
          </cell>
          <cell r="U455">
            <v>0.05</v>
          </cell>
          <cell r="V455" t="str">
            <v>저케</v>
          </cell>
          <cell r="W455">
            <v>9.7000000000000003E-2</v>
          </cell>
        </row>
        <row r="456">
          <cell r="A456">
            <v>456</v>
          </cell>
          <cell r="C456" t="str">
            <v xml:space="preserve"> 저압 케이블</v>
          </cell>
          <cell r="D456" t="str">
            <v>600V  CV 200sq/1C</v>
          </cell>
          <cell r="E456" t="str">
            <v>m</v>
          </cell>
          <cell r="H456">
            <v>798</v>
          </cell>
          <cell r="I456">
            <v>9986</v>
          </cell>
          <cell r="J456">
            <v>851</v>
          </cell>
          <cell r="K456">
            <v>10271</v>
          </cell>
          <cell r="S456">
            <v>9986</v>
          </cell>
          <cell r="U456">
            <v>0.05</v>
          </cell>
          <cell r="V456" t="str">
            <v>저케</v>
          </cell>
          <cell r="W456">
            <v>0.11700000000000001</v>
          </cell>
        </row>
        <row r="457">
          <cell r="A457">
            <v>457</v>
          </cell>
          <cell r="C457" t="str">
            <v xml:space="preserve"> 저압 케이블</v>
          </cell>
          <cell r="D457" t="str">
            <v>600V  CV 250sq/1C</v>
          </cell>
          <cell r="E457" t="str">
            <v>m</v>
          </cell>
          <cell r="H457">
            <v>798</v>
          </cell>
          <cell r="I457">
            <v>11588</v>
          </cell>
          <cell r="J457">
            <v>851</v>
          </cell>
          <cell r="K457">
            <v>11919</v>
          </cell>
          <cell r="S457">
            <v>11588</v>
          </cell>
          <cell r="U457">
            <v>0.05</v>
          </cell>
          <cell r="V457" t="str">
            <v>저케</v>
          </cell>
          <cell r="W457">
            <v>0.14199999999999999</v>
          </cell>
        </row>
        <row r="458">
          <cell r="A458">
            <v>458</v>
          </cell>
          <cell r="C458" t="str">
            <v xml:space="preserve"> 저압 케이블</v>
          </cell>
          <cell r="D458" t="str">
            <v>600V  CV 325sq/1C</v>
          </cell>
          <cell r="E458" t="str">
            <v>m</v>
          </cell>
          <cell r="H458">
            <v>798</v>
          </cell>
          <cell r="I458">
            <v>13908</v>
          </cell>
          <cell r="J458">
            <v>851</v>
          </cell>
          <cell r="K458">
            <v>14305</v>
          </cell>
          <cell r="S458">
            <v>13908</v>
          </cell>
          <cell r="U458">
            <v>0.05</v>
          </cell>
          <cell r="V458" t="str">
            <v>저케</v>
          </cell>
          <cell r="W458">
            <v>0.17199999999999999</v>
          </cell>
        </row>
        <row r="459">
          <cell r="A459">
            <v>459</v>
          </cell>
          <cell r="S459" t="str">
            <v/>
          </cell>
        </row>
        <row r="460">
          <cell r="A460">
            <v>460</v>
          </cell>
          <cell r="S460" t="str">
            <v/>
          </cell>
        </row>
        <row r="461">
          <cell r="A461">
            <v>461</v>
          </cell>
          <cell r="C461" t="str">
            <v xml:space="preserve"> 저압 케이블</v>
          </cell>
          <cell r="D461" t="str">
            <v>600V CV 2.0 sq/2C</v>
          </cell>
          <cell r="E461" t="str">
            <v>m</v>
          </cell>
          <cell r="H461">
            <v>798</v>
          </cell>
          <cell r="I461">
            <v>496</v>
          </cell>
          <cell r="J461">
            <v>851</v>
          </cell>
          <cell r="K461">
            <v>510</v>
          </cell>
          <cell r="S461">
            <v>496</v>
          </cell>
          <cell r="U461">
            <v>0.05</v>
          </cell>
          <cell r="V461" t="str">
            <v>저케</v>
          </cell>
          <cell r="W461">
            <v>1.3999999999999999E-2</v>
          </cell>
        </row>
        <row r="462">
          <cell r="A462">
            <v>462</v>
          </cell>
          <cell r="C462" t="str">
            <v xml:space="preserve"> 저압 케이블</v>
          </cell>
          <cell r="D462" t="str">
            <v>600V CV 3.5 sq/2C</v>
          </cell>
          <cell r="E462" t="str">
            <v>m</v>
          </cell>
          <cell r="H462">
            <v>798</v>
          </cell>
          <cell r="I462">
            <v>634</v>
          </cell>
          <cell r="J462">
            <v>851</v>
          </cell>
          <cell r="K462">
            <v>652</v>
          </cell>
          <cell r="S462">
            <v>634</v>
          </cell>
          <cell r="U462">
            <v>0.05</v>
          </cell>
          <cell r="V462" t="str">
            <v>저케</v>
          </cell>
          <cell r="W462">
            <v>1.6E-2</v>
          </cell>
        </row>
        <row r="463">
          <cell r="A463">
            <v>463</v>
          </cell>
          <cell r="C463" t="str">
            <v xml:space="preserve"> 저압 케이블</v>
          </cell>
          <cell r="D463" t="str">
            <v>600V CV 5.5 sq/2C</v>
          </cell>
          <cell r="E463" t="str">
            <v>m</v>
          </cell>
          <cell r="H463">
            <v>798</v>
          </cell>
          <cell r="I463">
            <v>846</v>
          </cell>
          <cell r="J463">
            <v>851</v>
          </cell>
          <cell r="K463">
            <v>870</v>
          </cell>
          <cell r="S463">
            <v>846</v>
          </cell>
          <cell r="U463">
            <v>0.05</v>
          </cell>
          <cell r="V463" t="str">
            <v>저케</v>
          </cell>
          <cell r="W463">
            <v>1.7999999999999999E-2</v>
          </cell>
        </row>
        <row r="464">
          <cell r="A464">
            <v>464</v>
          </cell>
          <cell r="C464" t="str">
            <v xml:space="preserve"> 저압 케이블</v>
          </cell>
          <cell r="D464" t="str">
            <v>600V CV 8sq/2C</v>
          </cell>
          <cell r="E464" t="str">
            <v>m</v>
          </cell>
          <cell r="H464">
            <v>798</v>
          </cell>
          <cell r="I464">
            <v>1066</v>
          </cell>
          <cell r="J464">
            <v>851</v>
          </cell>
          <cell r="K464">
            <v>1097</v>
          </cell>
          <cell r="S464">
            <v>1066</v>
          </cell>
          <cell r="U464">
            <v>0.05</v>
          </cell>
          <cell r="V464" t="str">
            <v>저케</v>
          </cell>
          <cell r="W464">
            <v>0.02</v>
          </cell>
        </row>
        <row r="465">
          <cell r="A465">
            <v>465</v>
          </cell>
          <cell r="C465" t="str">
            <v xml:space="preserve"> 저압 케이블</v>
          </cell>
          <cell r="D465" t="str">
            <v>600V  CV  14sq/2C</v>
          </cell>
          <cell r="E465" t="str">
            <v>m</v>
          </cell>
          <cell r="H465">
            <v>798</v>
          </cell>
          <cell r="I465">
            <v>1904</v>
          </cell>
          <cell r="J465">
            <v>851</v>
          </cell>
          <cell r="K465">
            <v>1959</v>
          </cell>
          <cell r="S465">
            <v>1904</v>
          </cell>
          <cell r="U465">
            <v>0.05</v>
          </cell>
          <cell r="V465" t="str">
            <v>저케</v>
          </cell>
          <cell r="W465">
            <v>2.7999999999999997E-2</v>
          </cell>
        </row>
        <row r="466">
          <cell r="A466">
            <v>466</v>
          </cell>
          <cell r="C466" t="str">
            <v xml:space="preserve"> 저압 케이블</v>
          </cell>
          <cell r="D466" t="str">
            <v>600V  CV 22sq/2C</v>
          </cell>
          <cell r="E466" t="str">
            <v>m</v>
          </cell>
          <cell r="H466">
            <v>798</v>
          </cell>
          <cell r="I466">
            <v>2520</v>
          </cell>
          <cell r="J466">
            <v>851</v>
          </cell>
          <cell r="K466">
            <v>2592</v>
          </cell>
          <cell r="S466">
            <v>2520</v>
          </cell>
          <cell r="U466">
            <v>0.05</v>
          </cell>
          <cell r="V466" t="str">
            <v>저케</v>
          </cell>
          <cell r="W466">
            <v>3.6399999999999995E-2</v>
          </cell>
        </row>
        <row r="467">
          <cell r="A467">
            <v>467</v>
          </cell>
          <cell r="C467" t="str">
            <v xml:space="preserve"> 저압 케이블</v>
          </cell>
          <cell r="D467" t="str">
            <v>600V  CV 38sq/2C</v>
          </cell>
          <cell r="E467" t="str">
            <v>m</v>
          </cell>
          <cell r="H467">
            <v>798</v>
          </cell>
          <cell r="I467">
            <v>3881</v>
          </cell>
          <cell r="J467">
            <v>851</v>
          </cell>
          <cell r="K467">
            <v>3992</v>
          </cell>
          <cell r="S467">
            <v>3881</v>
          </cell>
          <cell r="U467">
            <v>0.05</v>
          </cell>
          <cell r="V467" t="str">
            <v>저케</v>
          </cell>
          <cell r="W467">
            <v>5.0399999999999993E-2</v>
          </cell>
        </row>
        <row r="468">
          <cell r="A468">
            <v>468</v>
          </cell>
          <cell r="C468" t="str">
            <v xml:space="preserve"> 저압 케이블</v>
          </cell>
          <cell r="D468" t="str">
            <v>600V  CV 60sq/2C</v>
          </cell>
          <cell r="E468" t="str">
            <v>m</v>
          </cell>
          <cell r="H468">
            <v>798</v>
          </cell>
          <cell r="I468">
            <v>6734</v>
          </cell>
          <cell r="J468">
            <v>851</v>
          </cell>
          <cell r="K468">
            <v>6927</v>
          </cell>
          <cell r="S468">
            <v>6734</v>
          </cell>
          <cell r="U468">
            <v>0.05</v>
          </cell>
          <cell r="V468" t="str">
            <v>저케</v>
          </cell>
          <cell r="W468">
            <v>6.8599999999999994E-2</v>
          </cell>
        </row>
        <row r="469">
          <cell r="A469">
            <v>469</v>
          </cell>
          <cell r="C469" t="str">
            <v xml:space="preserve"> 저압 케이블</v>
          </cell>
          <cell r="D469" t="str">
            <v>600V  CV 100sq/2C</v>
          </cell>
          <cell r="E469" t="str">
            <v>m</v>
          </cell>
          <cell r="H469">
            <v>798</v>
          </cell>
          <cell r="I469">
            <v>10426</v>
          </cell>
          <cell r="J469">
            <v>851</v>
          </cell>
          <cell r="K469">
            <v>10724</v>
          </cell>
          <cell r="S469">
            <v>10426</v>
          </cell>
          <cell r="U469">
            <v>0.05</v>
          </cell>
          <cell r="V469" t="str">
            <v>저케</v>
          </cell>
          <cell r="W469">
            <v>9.9399999999999988E-2</v>
          </cell>
        </row>
        <row r="470">
          <cell r="A470">
            <v>470</v>
          </cell>
          <cell r="C470" t="str">
            <v xml:space="preserve"> 저압 케이블</v>
          </cell>
          <cell r="D470" t="str">
            <v>600V  CV 150sq/2C</v>
          </cell>
          <cell r="E470" t="str">
            <v>m</v>
          </cell>
          <cell r="H470">
            <v>798</v>
          </cell>
          <cell r="I470">
            <v>14173</v>
          </cell>
          <cell r="J470">
            <v>851</v>
          </cell>
          <cell r="K470">
            <v>14578</v>
          </cell>
          <cell r="S470">
            <v>14173</v>
          </cell>
          <cell r="U470">
            <v>0.05</v>
          </cell>
          <cell r="V470" t="str">
            <v>저케</v>
          </cell>
          <cell r="W470">
            <v>0.1358</v>
          </cell>
        </row>
        <row r="471">
          <cell r="A471">
            <v>471</v>
          </cell>
          <cell r="C471" t="str">
            <v xml:space="preserve"> 저압 케이블</v>
          </cell>
          <cell r="D471" t="str">
            <v>600V  CV 200sq/2C</v>
          </cell>
          <cell r="E471" t="str">
            <v>m</v>
          </cell>
          <cell r="H471">
            <v>798</v>
          </cell>
          <cell r="I471">
            <v>17848</v>
          </cell>
          <cell r="J471">
            <v>851</v>
          </cell>
          <cell r="K471">
            <v>18358</v>
          </cell>
          <cell r="S471">
            <v>17848</v>
          </cell>
          <cell r="U471">
            <v>0.05</v>
          </cell>
          <cell r="V471" t="str">
            <v>저케</v>
          </cell>
          <cell r="W471">
            <v>0.1638</v>
          </cell>
        </row>
        <row r="472">
          <cell r="A472">
            <v>472</v>
          </cell>
          <cell r="C472" t="str">
            <v xml:space="preserve"> 저압 케이블</v>
          </cell>
          <cell r="D472" t="str">
            <v>600V  CV 250sq/2C</v>
          </cell>
          <cell r="E472" t="str">
            <v>m</v>
          </cell>
          <cell r="H472">
            <v>798</v>
          </cell>
          <cell r="I472">
            <v>22675</v>
          </cell>
          <cell r="J472">
            <v>851</v>
          </cell>
          <cell r="K472">
            <v>23323</v>
          </cell>
          <cell r="S472">
            <v>22675</v>
          </cell>
          <cell r="U472">
            <v>0.05</v>
          </cell>
          <cell r="V472" t="str">
            <v>저케</v>
          </cell>
          <cell r="W472">
            <v>0.19879999999999998</v>
          </cell>
        </row>
        <row r="473">
          <cell r="A473">
            <v>473</v>
          </cell>
          <cell r="C473" t="str">
            <v xml:space="preserve"> 저압 케이블</v>
          </cell>
          <cell r="D473" t="str">
            <v>600V  CV 325sq/2C</v>
          </cell>
          <cell r="E473" t="str">
            <v>m</v>
          </cell>
          <cell r="H473">
            <v>798</v>
          </cell>
          <cell r="I473">
            <v>28015</v>
          </cell>
          <cell r="J473">
            <v>851</v>
          </cell>
          <cell r="K473">
            <v>28815</v>
          </cell>
          <cell r="S473">
            <v>28015</v>
          </cell>
          <cell r="U473">
            <v>0.05</v>
          </cell>
          <cell r="V473" t="str">
            <v>저케</v>
          </cell>
          <cell r="W473">
            <v>0.24079999999999996</v>
          </cell>
        </row>
        <row r="474">
          <cell r="A474">
            <v>474</v>
          </cell>
          <cell r="S474" t="str">
            <v/>
          </cell>
        </row>
        <row r="475">
          <cell r="A475">
            <v>475</v>
          </cell>
          <cell r="S475" t="str">
            <v/>
          </cell>
        </row>
        <row r="476">
          <cell r="A476">
            <v>476</v>
          </cell>
          <cell r="C476" t="str">
            <v xml:space="preserve"> 저압 케이블</v>
          </cell>
          <cell r="D476" t="str">
            <v>600V CV 2.0 sq/3C</v>
          </cell>
          <cell r="E476" t="str">
            <v>m</v>
          </cell>
          <cell r="H476">
            <v>798</v>
          </cell>
          <cell r="I476">
            <v>598</v>
          </cell>
          <cell r="J476">
            <v>851</v>
          </cell>
          <cell r="K476">
            <v>615</v>
          </cell>
          <cell r="S476">
            <v>598</v>
          </cell>
          <cell r="U476">
            <v>0.05</v>
          </cell>
          <cell r="V476" t="str">
            <v>저케</v>
          </cell>
          <cell r="W476">
            <v>1.9E-2</v>
          </cell>
        </row>
        <row r="477">
          <cell r="A477">
            <v>477</v>
          </cell>
          <cell r="C477" t="str">
            <v xml:space="preserve"> 저압 케이블</v>
          </cell>
          <cell r="D477" t="str">
            <v>600V CV 3.5 sq/3C</v>
          </cell>
          <cell r="E477" t="str">
            <v>m</v>
          </cell>
          <cell r="H477">
            <v>798</v>
          </cell>
          <cell r="I477">
            <v>799</v>
          </cell>
          <cell r="J477">
            <v>851</v>
          </cell>
          <cell r="K477">
            <v>821</v>
          </cell>
          <cell r="S477">
            <v>799</v>
          </cell>
          <cell r="U477">
            <v>0.05</v>
          </cell>
          <cell r="V477" t="str">
            <v>저케</v>
          </cell>
          <cell r="W477">
            <v>2.1999999999999999E-2</v>
          </cell>
        </row>
        <row r="478">
          <cell r="A478">
            <v>478</v>
          </cell>
          <cell r="C478" t="str">
            <v xml:space="preserve"> 저압 케이블</v>
          </cell>
          <cell r="D478" t="str">
            <v>600V CV 5.5 sq/3C</v>
          </cell>
          <cell r="E478" t="str">
            <v>m</v>
          </cell>
          <cell r="H478">
            <v>798</v>
          </cell>
          <cell r="I478">
            <v>1110</v>
          </cell>
          <cell r="J478">
            <v>851</v>
          </cell>
          <cell r="K478">
            <v>1142</v>
          </cell>
          <cell r="S478">
            <v>1110</v>
          </cell>
          <cell r="U478">
            <v>0.05</v>
          </cell>
          <cell r="V478" t="str">
            <v>저케</v>
          </cell>
          <cell r="W478">
            <v>2.5999999999999999E-2</v>
          </cell>
        </row>
        <row r="479">
          <cell r="A479">
            <v>479</v>
          </cell>
          <cell r="C479" t="str">
            <v xml:space="preserve"> 저압 케이블</v>
          </cell>
          <cell r="D479" t="str">
            <v>600V CV 8sq/3C</v>
          </cell>
          <cell r="E479" t="str">
            <v>m</v>
          </cell>
          <cell r="H479">
            <v>798</v>
          </cell>
          <cell r="I479">
            <v>1410</v>
          </cell>
          <cell r="J479">
            <v>851</v>
          </cell>
          <cell r="K479">
            <v>1450</v>
          </cell>
          <cell r="S479">
            <v>1410</v>
          </cell>
          <cell r="U479">
            <v>0.05</v>
          </cell>
          <cell r="V479" t="str">
            <v>저케</v>
          </cell>
          <cell r="W479">
            <v>2.9000000000000001E-2</v>
          </cell>
        </row>
        <row r="480">
          <cell r="A480">
            <v>480</v>
          </cell>
          <cell r="C480" t="str">
            <v xml:space="preserve"> 저압 케이블</v>
          </cell>
          <cell r="D480" t="str">
            <v>600V  CV  14sq/3C</v>
          </cell>
          <cell r="E480" t="str">
            <v>m</v>
          </cell>
          <cell r="H480">
            <v>798</v>
          </cell>
          <cell r="I480">
            <v>2536</v>
          </cell>
          <cell r="J480">
            <v>851</v>
          </cell>
          <cell r="K480">
            <v>2609</v>
          </cell>
          <cell r="S480">
            <v>2536</v>
          </cell>
          <cell r="U480">
            <v>0.05</v>
          </cell>
          <cell r="V480" t="str">
            <v>저케</v>
          </cell>
          <cell r="W480">
            <v>0.04</v>
          </cell>
        </row>
        <row r="481">
          <cell r="A481">
            <v>481</v>
          </cell>
          <cell r="C481" t="str">
            <v xml:space="preserve"> 저압 케이블</v>
          </cell>
          <cell r="D481" t="str">
            <v>600V  CV 22sq/3C</v>
          </cell>
          <cell r="E481" t="str">
            <v>m</v>
          </cell>
          <cell r="H481">
            <v>798</v>
          </cell>
          <cell r="I481">
            <v>3417</v>
          </cell>
          <cell r="J481">
            <v>851</v>
          </cell>
          <cell r="K481">
            <v>3515</v>
          </cell>
          <cell r="S481">
            <v>3417</v>
          </cell>
          <cell r="U481">
            <v>0.05</v>
          </cell>
          <cell r="V481" t="str">
            <v>저케</v>
          </cell>
          <cell r="W481">
            <v>5.1999999999999998E-2</v>
          </cell>
        </row>
        <row r="482">
          <cell r="A482">
            <v>482</v>
          </cell>
          <cell r="C482" t="str">
            <v xml:space="preserve"> 저압 케이블</v>
          </cell>
          <cell r="D482" t="str">
            <v>600V  CV 38sq/3C</v>
          </cell>
          <cell r="E482" t="str">
            <v>m</v>
          </cell>
          <cell r="H482">
            <v>798</v>
          </cell>
          <cell r="I482">
            <v>5508</v>
          </cell>
          <cell r="J482">
            <v>851</v>
          </cell>
          <cell r="K482">
            <v>5665</v>
          </cell>
          <cell r="S482">
            <v>5508</v>
          </cell>
          <cell r="U482">
            <v>0.05</v>
          </cell>
          <cell r="V482" t="str">
            <v>저케</v>
          </cell>
          <cell r="W482">
            <v>7.1999999999999995E-2</v>
          </cell>
        </row>
        <row r="483">
          <cell r="A483">
            <v>483</v>
          </cell>
          <cell r="C483" t="str">
            <v xml:space="preserve"> 저압 케이블</v>
          </cell>
          <cell r="D483" t="str">
            <v>600V  CV 60sq/3C</v>
          </cell>
          <cell r="E483" t="str">
            <v>m</v>
          </cell>
          <cell r="H483">
            <v>798</v>
          </cell>
          <cell r="I483">
            <v>9251</v>
          </cell>
          <cell r="J483">
            <v>851</v>
          </cell>
          <cell r="K483">
            <v>9515</v>
          </cell>
          <cell r="S483">
            <v>9251</v>
          </cell>
          <cell r="U483">
            <v>0.05</v>
          </cell>
          <cell r="V483" t="str">
            <v>저케</v>
          </cell>
          <cell r="W483">
            <v>9.8000000000000004E-2</v>
          </cell>
        </row>
        <row r="484">
          <cell r="A484">
            <v>484</v>
          </cell>
          <cell r="C484" t="str">
            <v xml:space="preserve"> 저압 케이블</v>
          </cell>
          <cell r="D484" t="str">
            <v>600V  CV 80sq/3C</v>
          </cell>
          <cell r="E484" t="str">
            <v>m</v>
          </cell>
          <cell r="H484">
            <v>798</v>
          </cell>
          <cell r="J484">
            <v>851</v>
          </cell>
          <cell r="S484">
            <v>0</v>
          </cell>
          <cell r="U484">
            <v>0.05</v>
          </cell>
          <cell r="V484" t="str">
            <v>저케</v>
          </cell>
          <cell r="W484">
            <v>0.12</v>
          </cell>
        </row>
        <row r="485">
          <cell r="A485">
            <v>485</v>
          </cell>
          <cell r="C485" t="str">
            <v xml:space="preserve"> 저압 케이블</v>
          </cell>
          <cell r="D485" t="str">
            <v>600V  CV 100sq/3C</v>
          </cell>
          <cell r="E485" t="str">
            <v>m</v>
          </cell>
          <cell r="H485">
            <v>798</v>
          </cell>
          <cell r="I485">
            <v>13881</v>
          </cell>
          <cell r="J485">
            <v>851</v>
          </cell>
          <cell r="K485">
            <v>14277</v>
          </cell>
          <cell r="S485">
            <v>13881</v>
          </cell>
          <cell r="U485">
            <v>0.05</v>
          </cell>
          <cell r="V485" t="str">
            <v>저케</v>
          </cell>
          <cell r="W485">
            <v>0.14199999999999999</v>
          </cell>
        </row>
        <row r="486">
          <cell r="A486">
            <v>486</v>
          </cell>
          <cell r="C486" t="str">
            <v xml:space="preserve"> 저압 케이블</v>
          </cell>
          <cell r="D486" t="str">
            <v>600V  CV 150sq/3C</v>
          </cell>
          <cell r="E486" t="str">
            <v>m</v>
          </cell>
          <cell r="H486">
            <v>798</v>
          </cell>
          <cell r="I486">
            <v>19594</v>
          </cell>
          <cell r="J486">
            <v>851</v>
          </cell>
          <cell r="K486">
            <v>20153</v>
          </cell>
          <cell r="S486">
            <v>19594</v>
          </cell>
          <cell r="U486">
            <v>0.05</v>
          </cell>
          <cell r="V486" t="str">
            <v>저케</v>
          </cell>
          <cell r="W486">
            <v>0.19400000000000001</v>
          </cell>
        </row>
        <row r="487">
          <cell r="A487">
            <v>487</v>
          </cell>
          <cell r="C487" t="str">
            <v xml:space="preserve"> 저압 케이블</v>
          </cell>
          <cell r="D487" t="str">
            <v>600V  CV 200sq/3C</v>
          </cell>
          <cell r="E487" t="str">
            <v>m</v>
          </cell>
          <cell r="H487">
            <v>798</v>
          </cell>
          <cell r="I487">
            <v>25958</v>
          </cell>
          <cell r="J487">
            <v>851</v>
          </cell>
          <cell r="K487">
            <v>26699</v>
          </cell>
          <cell r="S487">
            <v>25958</v>
          </cell>
          <cell r="U487">
            <v>0.05</v>
          </cell>
          <cell r="V487" t="str">
            <v>저케</v>
          </cell>
          <cell r="W487">
            <v>0.23400000000000001</v>
          </cell>
        </row>
        <row r="488">
          <cell r="A488">
            <v>488</v>
          </cell>
          <cell r="C488" t="str">
            <v xml:space="preserve"> 저압 케이블</v>
          </cell>
          <cell r="D488" t="str">
            <v>600V  CV 250sq/3C</v>
          </cell>
          <cell r="E488" t="str">
            <v>m</v>
          </cell>
          <cell r="H488">
            <v>798</v>
          </cell>
          <cell r="I488">
            <v>32741</v>
          </cell>
          <cell r="J488">
            <v>851</v>
          </cell>
          <cell r="K488">
            <v>33676</v>
          </cell>
          <cell r="S488">
            <v>32741</v>
          </cell>
          <cell r="U488">
            <v>0.05</v>
          </cell>
          <cell r="V488" t="str">
            <v>저케</v>
          </cell>
          <cell r="W488">
            <v>0.28399999999999997</v>
          </cell>
        </row>
        <row r="489">
          <cell r="A489">
            <v>489</v>
          </cell>
          <cell r="C489" t="str">
            <v xml:space="preserve"> 저압 케이블</v>
          </cell>
          <cell r="D489" t="str">
            <v>600V  CV 325sq/3C</v>
          </cell>
          <cell r="E489" t="str">
            <v>m</v>
          </cell>
          <cell r="H489">
            <v>798</v>
          </cell>
          <cell r="I489">
            <v>42038</v>
          </cell>
          <cell r="J489">
            <v>851</v>
          </cell>
          <cell r="K489">
            <v>43239</v>
          </cell>
          <cell r="S489">
            <v>42038</v>
          </cell>
          <cell r="U489">
            <v>0.05</v>
          </cell>
          <cell r="V489" t="str">
            <v>저케</v>
          </cell>
          <cell r="W489">
            <v>0.34399999999999997</v>
          </cell>
        </row>
        <row r="490">
          <cell r="A490">
            <v>490</v>
          </cell>
          <cell r="S490" t="str">
            <v/>
          </cell>
        </row>
        <row r="491">
          <cell r="A491">
            <v>491</v>
          </cell>
          <cell r="S491" t="str">
            <v/>
          </cell>
        </row>
        <row r="492">
          <cell r="A492">
            <v>492</v>
          </cell>
          <cell r="C492" t="str">
            <v xml:space="preserve"> 저압 케이블</v>
          </cell>
          <cell r="D492" t="str">
            <v>600V CV 2.0 sq/4C</v>
          </cell>
          <cell r="E492" t="str">
            <v>m</v>
          </cell>
          <cell r="H492">
            <v>798</v>
          </cell>
          <cell r="I492">
            <v>720</v>
          </cell>
          <cell r="J492">
            <v>851</v>
          </cell>
          <cell r="K492">
            <v>740</v>
          </cell>
          <cell r="S492">
            <v>720</v>
          </cell>
          <cell r="U492">
            <v>0.05</v>
          </cell>
          <cell r="V492" t="str">
            <v>저케</v>
          </cell>
          <cell r="W492">
            <v>2.5999999999999999E-2</v>
          </cell>
        </row>
        <row r="493">
          <cell r="A493">
            <v>493</v>
          </cell>
          <cell r="C493" t="str">
            <v xml:space="preserve"> 저압 케이블</v>
          </cell>
          <cell r="D493" t="str">
            <v>600V CV 3.5 sq/4C</v>
          </cell>
          <cell r="E493" t="str">
            <v>m</v>
          </cell>
          <cell r="H493">
            <v>798</v>
          </cell>
          <cell r="I493">
            <v>971</v>
          </cell>
          <cell r="J493">
            <v>851</v>
          </cell>
          <cell r="K493">
            <v>999</v>
          </cell>
          <cell r="S493">
            <v>971</v>
          </cell>
          <cell r="U493">
            <v>0.05</v>
          </cell>
          <cell r="V493" t="str">
            <v>저케</v>
          </cell>
          <cell r="W493">
            <v>2.9000000000000001E-2</v>
          </cell>
        </row>
        <row r="494">
          <cell r="A494">
            <v>494</v>
          </cell>
          <cell r="C494" t="str">
            <v xml:space="preserve"> 저압 케이블</v>
          </cell>
          <cell r="D494" t="str">
            <v>600V CV 5.5 sq/4C</v>
          </cell>
          <cell r="E494" t="str">
            <v>m</v>
          </cell>
          <cell r="H494">
            <v>798</v>
          </cell>
          <cell r="I494">
            <v>1370</v>
          </cell>
          <cell r="J494">
            <v>851</v>
          </cell>
          <cell r="K494">
            <v>1409</v>
          </cell>
          <cell r="S494">
            <v>1370</v>
          </cell>
          <cell r="U494">
            <v>0.05</v>
          </cell>
          <cell r="V494" t="str">
            <v>저케</v>
          </cell>
          <cell r="W494">
            <v>3.4000000000000002E-2</v>
          </cell>
        </row>
        <row r="495">
          <cell r="A495">
            <v>495</v>
          </cell>
          <cell r="C495" t="str">
            <v xml:space="preserve"> 저압 케이블</v>
          </cell>
          <cell r="D495" t="str">
            <v>600V CV 8sq/4C</v>
          </cell>
          <cell r="E495" t="str">
            <v>m</v>
          </cell>
          <cell r="H495">
            <v>798</v>
          </cell>
          <cell r="I495">
            <v>1785</v>
          </cell>
          <cell r="J495">
            <v>851</v>
          </cell>
          <cell r="K495">
            <v>1836</v>
          </cell>
          <cell r="S495">
            <v>1785</v>
          </cell>
          <cell r="U495">
            <v>0.05</v>
          </cell>
          <cell r="V495" t="str">
            <v>저케</v>
          </cell>
          <cell r="W495">
            <v>3.9E-2</v>
          </cell>
        </row>
        <row r="496">
          <cell r="A496">
            <v>496</v>
          </cell>
          <cell r="C496" t="str">
            <v xml:space="preserve"> 저압 케이블</v>
          </cell>
          <cell r="D496" t="str">
            <v>600V  CV  14sq/4C</v>
          </cell>
          <cell r="E496" t="str">
            <v>m</v>
          </cell>
          <cell r="H496">
            <v>798</v>
          </cell>
          <cell r="I496">
            <v>3215</v>
          </cell>
          <cell r="J496">
            <v>851</v>
          </cell>
          <cell r="K496">
            <v>3306</v>
          </cell>
          <cell r="S496">
            <v>3215</v>
          </cell>
          <cell r="U496">
            <v>0.05</v>
          </cell>
          <cell r="V496" t="str">
            <v>저케</v>
          </cell>
          <cell r="W496">
            <v>5.2000000000000005E-2</v>
          </cell>
        </row>
        <row r="497">
          <cell r="A497">
            <v>497</v>
          </cell>
          <cell r="C497" t="str">
            <v xml:space="preserve"> 저압 케이블</v>
          </cell>
          <cell r="D497" t="str">
            <v>600V  CV 22sq/4C</v>
          </cell>
          <cell r="E497" t="str">
            <v>m</v>
          </cell>
          <cell r="H497">
            <v>798</v>
          </cell>
          <cell r="I497">
            <v>4329</v>
          </cell>
          <cell r="J497">
            <v>851</v>
          </cell>
          <cell r="K497">
            <v>4452</v>
          </cell>
          <cell r="S497">
            <v>4329</v>
          </cell>
          <cell r="U497">
            <v>0.05</v>
          </cell>
          <cell r="V497" t="str">
            <v>저케</v>
          </cell>
          <cell r="W497">
            <v>6.7599999999999993E-2</v>
          </cell>
        </row>
        <row r="498">
          <cell r="A498">
            <v>498</v>
          </cell>
          <cell r="C498" t="str">
            <v xml:space="preserve"> 저압 케이블</v>
          </cell>
          <cell r="D498" t="str">
            <v>600V  CV 38sq/4C</v>
          </cell>
          <cell r="E498" t="str">
            <v>m</v>
          </cell>
          <cell r="H498">
            <v>798</v>
          </cell>
          <cell r="I498">
            <v>7046</v>
          </cell>
          <cell r="J498">
            <v>851</v>
          </cell>
          <cell r="K498">
            <v>7247</v>
          </cell>
          <cell r="S498">
            <v>7046</v>
          </cell>
          <cell r="U498">
            <v>0.05</v>
          </cell>
          <cell r="V498" t="str">
            <v>저케</v>
          </cell>
          <cell r="W498">
            <v>9.3600000000000003E-2</v>
          </cell>
        </row>
        <row r="499">
          <cell r="A499">
            <v>499</v>
          </cell>
          <cell r="C499" t="str">
            <v xml:space="preserve"> 저압 케이블</v>
          </cell>
          <cell r="D499" t="str">
            <v>600V  CV 60sq/4C</v>
          </cell>
          <cell r="E499" t="str">
            <v>m</v>
          </cell>
          <cell r="H499">
            <v>798</v>
          </cell>
          <cell r="I499">
            <v>11841</v>
          </cell>
          <cell r="J499">
            <v>851</v>
          </cell>
          <cell r="K499">
            <v>12180</v>
          </cell>
          <cell r="S499">
            <v>11841</v>
          </cell>
          <cell r="U499">
            <v>0.05</v>
          </cell>
          <cell r="V499" t="str">
            <v>저케</v>
          </cell>
          <cell r="W499">
            <v>0.12740000000000001</v>
          </cell>
        </row>
        <row r="500">
          <cell r="A500">
            <v>500</v>
          </cell>
          <cell r="C500" t="str">
            <v xml:space="preserve"> 저압 케이블</v>
          </cell>
          <cell r="D500" t="str">
            <v>600V  CV 100sq/4C</v>
          </cell>
          <cell r="E500" t="str">
            <v>m</v>
          </cell>
          <cell r="H500">
            <v>798</v>
          </cell>
          <cell r="I500">
            <v>17976</v>
          </cell>
          <cell r="J500">
            <v>851</v>
          </cell>
          <cell r="K500">
            <v>18489</v>
          </cell>
          <cell r="S500">
            <v>17976</v>
          </cell>
          <cell r="U500">
            <v>0.05</v>
          </cell>
          <cell r="V500" t="str">
            <v>저케</v>
          </cell>
          <cell r="W500">
            <v>0.18459999999999999</v>
          </cell>
        </row>
        <row r="501">
          <cell r="A501">
            <v>501</v>
          </cell>
          <cell r="C501" t="str">
            <v xml:space="preserve"> 저압 케이블</v>
          </cell>
          <cell r="D501" t="str">
            <v>600V  CV 125sq/4C</v>
          </cell>
          <cell r="E501" t="str">
            <v>m</v>
          </cell>
          <cell r="H501">
            <v>798</v>
          </cell>
          <cell r="I501">
            <v>21891</v>
          </cell>
          <cell r="J501">
            <v>851</v>
          </cell>
          <cell r="K501">
            <v>22516</v>
          </cell>
          <cell r="S501">
            <v>21891</v>
          </cell>
          <cell r="U501">
            <v>0.05</v>
          </cell>
          <cell r="V501" t="str">
            <v>저케</v>
          </cell>
          <cell r="W501">
            <v>0.21840000000000001</v>
          </cell>
        </row>
        <row r="502">
          <cell r="A502">
            <v>502</v>
          </cell>
          <cell r="C502" t="str">
            <v xml:space="preserve"> 저압 케이블</v>
          </cell>
          <cell r="D502" t="str">
            <v>600V  CV 150sq/4C</v>
          </cell>
          <cell r="E502" t="str">
            <v>m</v>
          </cell>
          <cell r="H502">
            <v>798</v>
          </cell>
          <cell r="I502">
            <v>26262</v>
          </cell>
          <cell r="J502">
            <v>851</v>
          </cell>
          <cell r="K502">
            <v>27012</v>
          </cell>
          <cell r="S502">
            <v>26262</v>
          </cell>
          <cell r="U502">
            <v>0.05</v>
          </cell>
          <cell r="V502" t="str">
            <v>저케</v>
          </cell>
          <cell r="W502">
            <v>0.25220000000000004</v>
          </cell>
        </row>
        <row r="503">
          <cell r="A503">
            <v>503</v>
          </cell>
          <cell r="C503" t="str">
            <v xml:space="preserve"> 저압 케이블</v>
          </cell>
          <cell r="D503" t="str">
            <v>600V  CV 200sq/4C</v>
          </cell>
          <cell r="E503" t="str">
            <v>m</v>
          </cell>
          <cell r="H503">
            <v>798</v>
          </cell>
          <cell r="I503">
            <v>34598</v>
          </cell>
          <cell r="J503">
            <v>851</v>
          </cell>
          <cell r="K503">
            <v>35587</v>
          </cell>
          <cell r="S503">
            <v>34598</v>
          </cell>
          <cell r="U503">
            <v>0.05</v>
          </cell>
          <cell r="V503" t="str">
            <v>저케</v>
          </cell>
          <cell r="W503">
            <v>0.30420000000000003</v>
          </cell>
        </row>
        <row r="504">
          <cell r="A504">
            <v>504</v>
          </cell>
          <cell r="C504" t="str">
            <v xml:space="preserve"> 저압 케이블</v>
          </cell>
          <cell r="D504" t="str">
            <v>600V  CV 250sq/4C</v>
          </cell>
          <cell r="E504" t="str">
            <v>m</v>
          </cell>
          <cell r="H504">
            <v>798</v>
          </cell>
          <cell r="I504">
            <v>43414</v>
          </cell>
          <cell r="J504">
            <v>851</v>
          </cell>
          <cell r="K504">
            <v>44654</v>
          </cell>
          <cell r="S504">
            <v>43414</v>
          </cell>
          <cell r="U504">
            <v>0.05</v>
          </cell>
          <cell r="V504" t="str">
            <v>저케</v>
          </cell>
          <cell r="W504">
            <v>0.36919999999999997</v>
          </cell>
        </row>
        <row r="505">
          <cell r="A505">
            <v>505</v>
          </cell>
          <cell r="C505" t="str">
            <v xml:space="preserve"> 저압 케이블</v>
          </cell>
          <cell r="D505" t="str">
            <v>600V  CV 325sq/4C</v>
          </cell>
          <cell r="E505" t="str">
            <v>m</v>
          </cell>
          <cell r="H505">
            <v>798</v>
          </cell>
          <cell r="I505">
            <v>54591</v>
          </cell>
          <cell r="J505">
            <v>851</v>
          </cell>
          <cell r="K505">
            <v>56151</v>
          </cell>
          <cell r="S505">
            <v>54591</v>
          </cell>
          <cell r="U505">
            <v>0.05</v>
          </cell>
          <cell r="V505" t="str">
            <v>저케</v>
          </cell>
          <cell r="W505">
            <v>0.44719999999999999</v>
          </cell>
        </row>
        <row r="506">
          <cell r="A506">
            <v>506</v>
          </cell>
          <cell r="S506" t="str">
            <v/>
          </cell>
        </row>
        <row r="507">
          <cell r="A507">
            <v>507</v>
          </cell>
          <cell r="S507" t="str">
            <v/>
          </cell>
        </row>
        <row r="508">
          <cell r="A508">
            <v>508</v>
          </cell>
          <cell r="B508" t="str">
            <v>옥외</v>
          </cell>
          <cell r="C508" t="str">
            <v xml:space="preserve"> 저압 케이블</v>
          </cell>
          <cell r="D508" t="str">
            <v>600V CV 2.0 sq/1C</v>
          </cell>
          <cell r="E508" t="str">
            <v>m</v>
          </cell>
          <cell r="H508">
            <v>798</v>
          </cell>
          <cell r="I508">
            <v>201</v>
          </cell>
          <cell r="J508">
            <v>851</v>
          </cell>
          <cell r="K508">
            <v>207</v>
          </cell>
          <cell r="S508">
            <v>201</v>
          </cell>
          <cell r="U508">
            <v>0.03</v>
          </cell>
          <cell r="V508" t="str">
            <v>저케</v>
          </cell>
          <cell r="W508">
            <v>0.01</v>
          </cell>
        </row>
        <row r="509">
          <cell r="A509">
            <v>509</v>
          </cell>
          <cell r="B509" t="str">
            <v>옥외</v>
          </cell>
          <cell r="C509" t="str">
            <v xml:space="preserve"> 저압 케이블</v>
          </cell>
          <cell r="D509" t="str">
            <v>600V CV 3.5 sq/1C</v>
          </cell>
          <cell r="E509" t="str">
            <v>m</v>
          </cell>
          <cell r="H509">
            <v>798</v>
          </cell>
          <cell r="I509">
            <v>254</v>
          </cell>
          <cell r="J509">
            <v>851</v>
          </cell>
          <cell r="K509">
            <v>261</v>
          </cell>
          <cell r="S509">
            <v>254</v>
          </cell>
          <cell r="U509">
            <v>0.03</v>
          </cell>
          <cell r="V509" t="str">
            <v>저케</v>
          </cell>
          <cell r="W509">
            <v>1.0999999999999999E-2</v>
          </cell>
        </row>
        <row r="510">
          <cell r="A510">
            <v>510</v>
          </cell>
          <cell r="B510" t="str">
            <v>옥외</v>
          </cell>
          <cell r="C510" t="str">
            <v xml:space="preserve"> 저압 케이블</v>
          </cell>
          <cell r="D510" t="str">
            <v>600V CV 5.5 sq/1C</v>
          </cell>
          <cell r="E510" t="str">
            <v>m</v>
          </cell>
          <cell r="H510">
            <v>798</v>
          </cell>
          <cell r="I510">
            <v>368</v>
          </cell>
          <cell r="J510">
            <v>851</v>
          </cell>
          <cell r="K510">
            <v>379</v>
          </cell>
          <cell r="S510">
            <v>368</v>
          </cell>
          <cell r="U510">
            <v>0.03</v>
          </cell>
          <cell r="V510" t="str">
            <v>저케</v>
          </cell>
          <cell r="W510">
            <v>1.2999999999999999E-2</v>
          </cell>
        </row>
        <row r="511">
          <cell r="A511">
            <v>511</v>
          </cell>
          <cell r="B511" t="str">
            <v>옥외</v>
          </cell>
          <cell r="C511" t="str">
            <v xml:space="preserve"> 저압 케이블</v>
          </cell>
          <cell r="D511" t="str">
            <v>600V CV 8sq/1C</v>
          </cell>
          <cell r="E511" t="str">
            <v>m</v>
          </cell>
          <cell r="H511">
            <v>798</v>
          </cell>
          <cell r="I511">
            <v>476</v>
          </cell>
          <cell r="J511">
            <v>851</v>
          </cell>
          <cell r="K511">
            <v>490</v>
          </cell>
          <cell r="S511">
            <v>476</v>
          </cell>
          <cell r="U511">
            <v>0.03</v>
          </cell>
          <cell r="V511" t="str">
            <v>저케</v>
          </cell>
          <cell r="W511">
            <v>1.4E-2</v>
          </cell>
        </row>
        <row r="512">
          <cell r="A512">
            <v>512</v>
          </cell>
          <cell r="B512" t="str">
            <v>옥외</v>
          </cell>
          <cell r="C512" t="str">
            <v xml:space="preserve"> 저압 케이블</v>
          </cell>
          <cell r="D512" t="str">
            <v>600V  CV  14sq/1C</v>
          </cell>
          <cell r="E512" t="str">
            <v>m</v>
          </cell>
          <cell r="H512">
            <v>798</v>
          </cell>
          <cell r="I512">
            <v>838</v>
          </cell>
          <cell r="J512">
            <v>842</v>
          </cell>
          <cell r="K512">
            <v>862</v>
          </cell>
          <cell r="S512">
            <v>838</v>
          </cell>
          <cell r="U512">
            <v>0.03</v>
          </cell>
          <cell r="V512" t="str">
            <v>저케</v>
          </cell>
          <cell r="W512">
            <v>0.02</v>
          </cell>
        </row>
        <row r="513">
          <cell r="A513">
            <v>513</v>
          </cell>
          <cell r="B513" t="str">
            <v>옥외</v>
          </cell>
          <cell r="C513" t="str">
            <v xml:space="preserve"> 저압 케이블</v>
          </cell>
          <cell r="D513" t="str">
            <v>600V  CV 22sq/1C</v>
          </cell>
          <cell r="E513" t="str">
            <v>m</v>
          </cell>
          <cell r="H513">
            <v>798</v>
          </cell>
          <cell r="I513">
            <v>1106</v>
          </cell>
          <cell r="J513">
            <v>851</v>
          </cell>
          <cell r="K513">
            <v>1138</v>
          </cell>
          <cell r="S513">
            <v>1106</v>
          </cell>
          <cell r="U513">
            <v>0.03</v>
          </cell>
          <cell r="V513" t="str">
            <v>저케</v>
          </cell>
          <cell r="W513">
            <v>2.5999999999999999E-2</v>
          </cell>
        </row>
        <row r="514">
          <cell r="A514">
            <v>514</v>
          </cell>
          <cell r="B514" t="str">
            <v>옥외</v>
          </cell>
          <cell r="C514" t="str">
            <v xml:space="preserve"> 저압 케이블</v>
          </cell>
          <cell r="D514" t="str">
            <v>600V  CV 38sq/1C</v>
          </cell>
          <cell r="E514" t="str">
            <v>m</v>
          </cell>
          <cell r="H514">
            <v>798</v>
          </cell>
          <cell r="I514">
            <v>1704</v>
          </cell>
          <cell r="J514">
            <v>851</v>
          </cell>
          <cell r="K514">
            <v>1752</v>
          </cell>
          <cell r="S514">
            <v>1704</v>
          </cell>
          <cell r="U514">
            <v>0.03</v>
          </cell>
          <cell r="V514" t="str">
            <v>저케</v>
          </cell>
          <cell r="W514">
            <v>3.5999999999999997E-2</v>
          </cell>
        </row>
        <row r="515">
          <cell r="A515">
            <v>515</v>
          </cell>
          <cell r="B515" t="str">
            <v>옥외</v>
          </cell>
          <cell r="C515" t="str">
            <v xml:space="preserve"> 저압 케이블</v>
          </cell>
          <cell r="D515" t="str">
            <v>600V  CV 60sq/1C</v>
          </cell>
          <cell r="E515" t="str">
            <v>m</v>
          </cell>
          <cell r="H515">
            <v>798</v>
          </cell>
          <cell r="I515">
            <v>2669</v>
          </cell>
          <cell r="J515">
            <v>851</v>
          </cell>
          <cell r="K515">
            <v>2745</v>
          </cell>
          <cell r="S515">
            <v>2669</v>
          </cell>
          <cell r="U515">
            <v>0.03</v>
          </cell>
          <cell r="V515" t="str">
            <v>저케</v>
          </cell>
          <cell r="W515">
            <v>4.9000000000000002E-2</v>
          </cell>
        </row>
        <row r="516">
          <cell r="A516">
            <v>516</v>
          </cell>
          <cell r="B516" t="str">
            <v>옥외</v>
          </cell>
          <cell r="C516" t="str">
            <v xml:space="preserve"> 저압 케이블</v>
          </cell>
          <cell r="D516" t="str">
            <v>600V  CV 100sq/1C</v>
          </cell>
          <cell r="E516" t="str">
            <v>m</v>
          </cell>
          <cell r="H516">
            <v>798</v>
          </cell>
          <cell r="I516">
            <v>4357</v>
          </cell>
          <cell r="J516">
            <v>851</v>
          </cell>
          <cell r="K516">
            <v>4482</v>
          </cell>
          <cell r="S516">
            <v>4357</v>
          </cell>
          <cell r="U516">
            <v>0.03</v>
          </cell>
          <cell r="V516" t="str">
            <v>저케</v>
          </cell>
          <cell r="W516">
            <v>7.0999999999999994E-2</v>
          </cell>
        </row>
        <row r="517">
          <cell r="A517">
            <v>517</v>
          </cell>
          <cell r="B517" t="str">
            <v>옥외</v>
          </cell>
          <cell r="C517" t="str">
            <v xml:space="preserve"> 저압 케이블</v>
          </cell>
          <cell r="D517" t="str">
            <v>600V  CV 150sq/1C</v>
          </cell>
          <cell r="E517" t="str">
            <v>m</v>
          </cell>
          <cell r="H517">
            <v>798</v>
          </cell>
          <cell r="I517">
            <v>6352</v>
          </cell>
          <cell r="J517">
            <v>851</v>
          </cell>
          <cell r="K517">
            <v>6534</v>
          </cell>
          <cell r="S517">
            <v>6352</v>
          </cell>
          <cell r="U517">
            <v>0.03</v>
          </cell>
          <cell r="V517" t="str">
            <v>저케</v>
          </cell>
          <cell r="W517">
            <v>9.7000000000000003E-2</v>
          </cell>
        </row>
        <row r="518">
          <cell r="A518">
            <v>518</v>
          </cell>
          <cell r="B518" t="str">
            <v>옥외</v>
          </cell>
          <cell r="C518" t="str">
            <v xml:space="preserve"> 저압 케이블</v>
          </cell>
          <cell r="D518" t="str">
            <v>600V  CV 200sq/1C</v>
          </cell>
          <cell r="E518" t="str">
            <v>m</v>
          </cell>
          <cell r="H518">
            <v>798</v>
          </cell>
          <cell r="I518">
            <v>9986</v>
          </cell>
          <cell r="J518">
            <v>851</v>
          </cell>
          <cell r="K518">
            <v>10271</v>
          </cell>
          <cell r="S518">
            <v>9986</v>
          </cell>
          <cell r="U518">
            <v>0.03</v>
          </cell>
          <cell r="V518" t="str">
            <v>저케</v>
          </cell>
          <cell r="W518">
            <v>0.11700000000000001</v>
          </cell>
        </row>
        <row r="519">
          <cell r="A519">
            <v>519</v>
          </cell>
          <cell r="B519" t="str">
            <v>옥외</v>
          </cell>
          <cell r="C519" t="str">
            <v xml:space="preserve"> 저압 케이블</v>
          </cell>
          <cell r="D519" t="str">
            <v>600V  CV 250sq/1C</v>
          </cell>
          <cell r="E519" t="str">
            <v>m</v>
          </cell>
          <cell r="H519">
            <v>798</v>
          </cell>
          <cell r="I519">
            <v>11588</v>
          </cell>
          <cell r="J519">
            <v>851</v>
          </cell>
          <cell r="K519">
            <v>11919</v>
          </cell>
          <cell r="S519">
            <v>11588</v>
          </cell>
          <cell r="U519">
            <v>0.03</v>
          </cell>
          <cell r="V519" t="str">
            <v>저케</v>
          </cell>
          <cell r="W519">
            <v>0.14199999999999999</v>
          </cell>
        </row>
        <row r="520">
          <cell r="A520">
            <v>520</v>
          </cell>
          <cell r="B520" t="str">
            <v>옥외</v>
          </cell>
          <cell r="C520" t="str">
            <v xml:space="preserve"> 저압 케이블</v>
          </cell>
          <cell r="D520" t="str">
            <v>600V  CV 325sq/1C</v>
          </cell>
          <cell r="E520" t="str">
            <v>m</v>
          </cell>
          <cell r="H520">
            <v>798</v>
          </cell>
          <cell r="I520">
            <v>13908</v>
          </cell>
          <cell r="J520">
            <v>851</v>
          </cell>
          <cell r="K520">
            <v>14305</v>
          </cell>
          <cell r="S520">
            <v>13908</v>
          </cell>
          <cell r="U520">
            <v>0.03</v>
          </cell>
          <cell r="V520" t="str">
            <v>저케</v>
          </cell>
          <cell r="W520">
            <v>0.17199999999999999</v>
          </cell>
        </row>
        <row r="521">
          <cell r="A521">
            <v>521</v>
          </cell>
          <cell r="S521" t="str">
            <v/>
          </cell>
        </row>
        <row r="522">
          <cell r="A522">
            <v>522</v>
          </cell>
          <cell r="S522" t="str">
            <v/>
          </cell>
        </row>
        <row r="523">
          <cell r="A523">
            <v>523</v>
          </cell>
          <cell r="B523" t="str">
            <v>옥외</v>
          </cell>
          <cell r="C523" t="str">
            <v xml:space="preserve"> 저압 케이블</v>
          </cell>
          <cell r="D523" t="str">
            <v>600V CV 2.0 sq/2C</v>
          </cell>
          <cell r="E523" t="str">
            <v>m</v>
          </cell>
          <cell r="H523">
            <v>798</v>
          </cell>
          <cell r="I523">
            <v>496</v>
          </cell>
          <cell r="J523">
            <v>851</v>
          </cell>
          <cell r="K523">
            <v>510</v>
          </cell>
          <cell r="S523">
            <v>496</v>
          </cell>
          <cell r="U523">
            <v>0.03</v>
          </cell>
          <cell r="V523" t="str">
            <v>저케</v>
          </cell>
          <cell r="W523">
            <v>1.3999999999999999E-2</v>
          </cell>
        </row>
        <row r="524">
          <cell r="A524">
            <v>524</v>
          </cell>
          <cell r="B524" t="str">
            <v>옥외</v>
          </cell>
          <cell r="C524" t="str">
            <v xml:space="preserve"> 저압 케이블</v>
          </cell>
          <cell r="D524" t="str">
            <v>600V CV 3.5 sq/2C</v>
          </cell>
          <cell r="E524" t="str">
            <v>m</v>
          </cell>
          <cell r="H524">
            <v>798</v>
          </cell>
          <cell r="I524">
            <v>634</v>
          </cell>
          <cell r="J524">
            <v>851</v>
          </cell>
          <cell r="K524">
            <v>652</v>
          </cell>
          <cell r="S524">
            <v>634</v>
          </cell>
          <cell r="U524">
            <v>0.03</v>
          </cell>
          <cell r="V524" t="str">
            <v>저케</v>
          </cell>
          <cell r="W524">
            <v>1.6E-2</v>
          </cell>
        </row>
        <row r="525">
          <cell r="A525">
            <v>525</v>
          </cell>
          <cell r="B525" t="str">
            <v>옥외</v>
          </cell>
          <cell r="C525" t="str">
            <v xml:space="preserve"> 저압 케이블</v>
          </cell>
          <cell r="D525" t="str">
            <v>600V CV 5.5 sq/2C</v>
          </cell>
          <cell r="E525" t="str">
            <v>m</v>
          </cell>
          <cell r="H525">
            <v>798</v>
          </cell>
          <cell r="I525">
            <v>846</v>
          </cell>
          <cell r="J525">
            <v>851</v>
          </cell>
          <cell r="K525">
            <v>870</v>
          </cell>
          <cell r="S525">
            <v>846</v>
          </cell>
          <cell r="U525">
            <v>0.03</v>
          </cell>
          <cell r="V525" t="str">
            <v>저케</v>
          </cell>
          <cell r="W525">
            <v>1.7999999999999999E-2</v>
          </cell>
        </row>
        <row r="526">
          <cell r="A526">
            <v>526</v>
          </cell>
          <cell r="B526" t="str">
            <v>옥외</v>
          </cell>
          <cell r="C526" t="str">
            <v xml:space="preserve"> 저압 케이블</v>
          </cell>
          <cell r="D526" t="str">
            <v>600V CV 8sq/2C</v>
          </cell>
          <cell r="E526" t="str">
            <v>m</v>
          </cell>
          <cell r="H526">
            <v>798</v>
          </cell>
          <cell r="I526">
            <v>1066</v>
          </cell>
          <cell r="J526">
            <v>851</v>
          </cell>
          <cell r="K526">
            <v>1097</v>
          </cell>
          <cell r="S526">
            <v>1066</v>
          </cell>
          <cell r="U526">
            <v>0.03</v>
          </cell>
          <cell r="V526" t="str">
            <v>저케</v>
          </cell>
          <cell r="W526">
            <v>0.02</v>
          </cell>
        </row>
        <row r="527">
          <cell r="A527">
            <v>527</v>
          </cell>
          <cell r="B527" t="str">
            <v>옥외</v>
          </cell>
          <cell r="C527" t="str">
            <v xml:space="preserve"> 저압 케이블</v>
          </cell>
          <cell r="D527" t="str">
            <v>600V  CV  14sq/2C</v>
          </cell>
          <cell r="E527" t="str">
            <v>m</v>
          </cell>
          <cell r="H527">
            <v>798</v>
          </cell>
          <cell r="I527">
            <v>1904</v>
          </cell>
          <cell r="J527">
            <v>851</v>
          </cell>
          <cell r="K527">
            <v>1959</v>
          </cell>
          <cell r="S527">
            <v>1904</v>
          </cell>
          <cell r="U527">
            <v>0.03</v>
          </cell>
          <cell r="V527" t="str">
            <v>저케</v>
          </cell>
          <cell r="W527">
            <v>2.7999999999999997E-2</v>
          </cell>
        </row>
        <row r="528">
          <cell r="A528">
            <v>528</v>
          </cell>
          <cell r="B528" t="str">
            <v>옥외</v>
          </cell>
          <cell r="C528" t="str">
            <v xml:space="preserve"> 저압 케이블</v>
          </cell>
          <cell r="D528" t="str">
            <v>600V  CV 22sq/2C</v>
          </cell>
          <cell r="E528" t="str">
            <v>m</v>
          </cell>
          <cell r="H528">
            <v>798</v>
          </cell>
          <cell r="I528">
            <v>2520</v>
          </cell>
          <cell r="J528">
            <v>851</v>
          </cell>
          <cell r="K528">
            <v>2592</v>
          </cell>
          <cell r="S528">
            <v>2520</v>
          </cell>
          <cell r="U528">
            <v>0.03</v>
          </cell>
          <cell r="V528" t="str">
            <v>저케</v>
          </cell>
          <cell r="W528">
            <v>3.6399999999999995E-2</v>
          </cell>
        </row>
        <row r="529">
          <cell r="A529">
            <v>529</v>
          </cell>
          <cell r="B529" t="str">
            <v>옥외</v>
          </cell>
          <cell r="C529" t="str">
            <v xml:space="preserve"> 저압 케이블</v>
          </cell>
          <cell r="D529" t="str">
            <v>600V  CV 38sq/2C</v>
          </cell>
          <cell r="E529" t="str">
            <v>m</v>
          </cell>
          <cell r="H529">
            <v>798</v>
          </cell>
          <cell r="I529">
            <v>3881</v>
          </cell>
          <cell r="J529">
            <v>851</v>
          </cell>
          <cell r="K529">
            <v>3992</v>
          </cell>
          <cell r="S529">
            <v>3881</v>
          </cell>
          <cell r="U529">
            <v>0.03</v>
          </cell>
          <cell r="V529" t="str">
            <v>저케</v>
          </cell>
          <cell r="W529">
            <v>5.0399999999999993E-2</v>
          </cell>
        </row>
        <row r="530">
          <cell r="A530">
            <v>530</v>
          </cell>
          <cell r="B530" t="str">
            <v>옥외</v>
          </cell>
          <cell r="C530" t="str">
            <v xml:space="preserve"> 저압 케이블</v>
          </cell>
          <cell r="D530" t="str">
            <v>600V  CV 60sq/2C</v>
          </cell>
          <cell r="E530" t="str">
            <v>m</v>
          </cell>
          <cell r="H530">
            <v>798</v>
          </cell>
          <cell r="I530">
            <v>6734</v>
          </cell>
          <cell r="J530">
            <v>851</v>
          </cell>
          <cell r="K530">
            <v>6927</v>
          </cell>
          <cell r="S530">
            <v>6734</v>
          </cell>
          <cell r="U530">
            <v>0.03</v>
          </cell>
          <cell r="V530" t="str">
            <v>저케</v>
          </cell>
          <cell r="W530">
            <v>6.8599999999999994E-2</v>
          </cell>
        </row>
        <row r="531">
          <cell r="A531">
            <v>531</v>
          </cell>
          <cell r="B531" t="str">
            <v>옥외</v>
          </cell>
          <cell r="C531" t="str">
            <v xml:space="preserve"> 저압 케이블</v>
          </cell>
          <cell r="D531" t="str">
            <v>600V  CV 100sq/2C</v>
          </cell>
          <cell r="E531" t="str">
            <v>m</v>
          </cell>
          <cell r="H531">
            <v>798</v>
          </cell>
          <cell r="I531">
            <v>10426</v>
          </cell>
          <cell r="J531">
            <v>851</v>
          </cell>
          <cell r="K531">
            <v>10724</v>
          </cell>
          <cell r="S531">
            <v>10426</v>
          </cell>
          <cell r="U531">
            <v>0.03</v>
          </cell>
          <cell r="V531" t="str">
            <v>저케</v>
          </cell>
          <cell r="W531">
            <v>9.9399999999999988E-2</v>
          </cell>
        </row>
        <row r="532">
          <cell r="A532">
            <v>532</v>
          </cell>
          <cell r="B532" t="str">
            <v>옥외</v>
          </cell>
          <cell r="C532" t="str">
            <v xml:space="preserve"> 저압 케이블</v>
          </cell>
          <cell r="D532" t="str">
            <v>600V  CV 150sq/2C</v>
          </cell>
          <cell r="E532" t="str">
            <v>m</v>
          </cell>
          <cell r="H532">
            <v>798</v>
          </cell>
          <cell r="I532">
            <v>14173</v>
          </cell>
          <cell r="J532">
            <v>851</v>
          </cell>
          <cell r="K532">
            <v>14578</v>
          </cell>
          <cell r="S532">
            <v>14173</v>
          </cell>
          <cell r="U532">
            <v>0.03</v>
          </cell>
          <cell r="V532" t="str">
            <v>저케</v>
          </cell>
          <cell r="W532">
            <v>0.1358</v>
          </cell>
        </row>
        <row r="533">
          <cell r="A533">
            <v>533</v>
          </cell>
          <cell r="B533" t="str">
            <v>옥외</v>
          </cell>
          <cell r="C533" t="str">
            <v xml:space="preserve"> 저압 케이블</v>
          </cell>
          <cell r="D533" t="str">
            <v>600V  CV 200sq/2C</v>
          </cell>
          <cell r="E533" t="str">
            <v>m</v>
          </cell>
          <cell r="H533">
            <v>798</v>
          </cell>
          <cell r="I533">
            <v>17848</v>
          </cell>
          <cell r="J533">
            <v>851</v>
          </cell>
          <cell r="K533">
            <v>18358</v>
          </cell>
          <cell r="S533">
            <v>17848</v>
          </cell>
          <cell r="U533">
            <v>0.03</v>
          </cell>
          <cell r="V533" t="str">
            <v>저케</v>
          </cell>
          <cell r="W533">
            <v>0.1638</v>
          </cell>
        </row>
        <row r="534">
          <cell r="A534">
            <v>534</v>
          </cell>
          <cell r="B534" t="str">
            <v>옥외</v>
          </cell>
          <cell r="C534" t="str">
            <v xml:space="preserve"> 저압 케이블</v>
          </cell>
          <cell r="D534" t="str">
            <v>600V  CV 250sq/2C</v>
          </cell>
          <cell r="E534" t="str">
            <v>m</v>
          </cell>
          <cell r="H534">
            <v>798</v>
          </cell>
          <cell r="I534">
            <v>22675</v>
          </cell>
          <cell r="J534">
            <v>851</v>
          </cell>
          <cell r="K534">
            <v>23323</v>
          </cell>
          <cell r="S534">
            <v>22675</v>
          </cell>
          <cell r="U534">
            <v>0.03</v>
          </cell>
          <cell r="V534" t="str">
            <v>저케</v>
          </cell>
          <cell r="W534">
            <v>0.19879999999999998</v>
          </cell>
        </row>
        <row r="535">
          <cell r="A535">
            <v>535</v>
          </cell>
          <cell r="B535" t="str">
            <v>옥외</v>
          </cell>
          <cell r="C535" t="str">
            <v xml:space="preserve"> 저압 케이블</v>
          </cell>
          <cell r="D535" t="str">
            <v>600V  CV 325sq/2C</v>
          </cell>
          <cell r="E535" t="str">
            <v>m</v>
          </cell>
          <cell r="H535">
            <v>798</v>
          </cell>
          <cell r="I535">
            <v>28015</v>
          </cell>
          <cell r="J535">
            <v>851</v>
          </cell>
          <cell r="K535">
            <v>28815</v>
          </cell>
          <cell r="S535">
            <v>28015</v>
          </cell>
          <cell r="U535">
            <v>0.03</v>
          </cell>
          <cell r="V535" t="str">
            <v>저케</v>
          </cell>
          <cell r="W535">
            <v>0.24079999999999996</v>
          </cell>
        </row>
        <row r="536">
          <cell r="A536">
            <v>536</v>
          </cell>
          <cell r="S536" t="str">
            <v/>
          </cell>
        </row>
        <row r="537">
          <cell r="A537">
            <v>537</v>
          </cell>
          <cell r="S537" t="str">
            <v/>
          </cell>
        </row>
        <row r="538">
          <cell r="A538">
            <v>538</v>
          </cell>
          <cell r="B538" t="str">
            <v>옥외</v>
          </cell>
          <cell r="C538" t="str">
            <v xml:space="preserve"> 저압 케이블</v>
          </cell>
          <cell r="D538" t="str">
            <v>600V CV 2.0 sq/3C</v>
          </cell>
          <cell r="E538" t="str">
            <v>m</v>
          </cell>
          <cell r="H538">
            <v>798</v>
          </cell>
          <cell r="I538">
            <v>598</v>
          </cell>
          <cell r="J538">
            <v>851</v>
          </cell>
          <cell r="K538">
            <v>615</v>
          </cell>
          <cell r="S538">
            <v>598</v>
          </cell>
          <cell r="U538">
            <v>0.03</v>
          </cell>
          <cell r="V538" t="str">
            <v>저케</v>
          </cell>
          <cell r="W538">
            <v>1.9E-2</v>
          </cell>
        </row>
        <row r="539">
          <cell r="A539">
            <v>539</v>
          </cell>
          <cell r="B539" t="str">
            <v>옥외</v>
          </cell>
          <cell r="C539" t="str">
            <v xml:space="preserve"> 저압 케이블</v>
          </cell>
          <cell r="D539" t="str">
            <v>600V CV 3.5 sq/3C</v>
          </cell>
          <cell r="E539" t="str">
            <v>m</v>
          </cell>
          <cell r="H539">
            <v>798</v>
          </cell>
          <cell r="I539">
            <v>799</v>
          </cell>
          <cell r="J539">
            <v>851</v>
          </cell>
          <cell r="K539">
            <v>821</v>
          </cell>
          <cell r="S539">
            <v>799</v>
          </cell>
          <cell r="U539">
            <v>0.03</v>
          </cell>
          <cell r="V539" t="str">
            <v>저케</v>
          </cell>
          <cell r="W539">
            <v>2.1999999999999999E-2</v>
          </cell>
        </row>
        <row r="540">
          <cell r="A540">
            <v>540</v>
          </cell>
          <cell r="B540" t="str">
            <v>옥외</v>
          </cell>
          <cell r="C540" t="str">
            <v xml:space="preserve"> 저압 케이블</v>
          </cell>
          <cell r="D540" t="str">
            <v>600V CV 5.5 sq/3C</v>
          </cell>
          <cell r="E540" t="str">
            <v>m</v>
          </cell>
          <cell r="H540">
            <v>798</v>
          </cell>
          <cell r="I540">
            <v>1110</v>
          </cell>
          <cell r="J540">
            <v>851</v>
          </cell>
          <cell r="K540">
            <v>1142</v>
          </cell>
          <cell r="S540">
            <v>1110</v>
          </cell>
          <cell r="U540">
            <v>0.03</v>
          </cell>
          <cell r="V540" t="str">
            <v>저케</v>
          </cell>
          <cell r="W540">
            <v>2.5999999999999999E-2</v>
          </cell>
        </row>
        <row r="541">
          <cell r="A541">
            <v>541</v>
          </cell>
          <cell r="B541" t="str">
            <v>옥외</v>
          </cell>
          <cell r="C541" t="str">
            <v xml:space="preserve"> 저압 케이블</v>
          </cell>
          <cell r="D541" t="str">
            <v>600V CV 8sq/3C</v>
          </cell>
          <cell r="E541" t="str">
            <v>m</v>
          </cell>
          <cell r="H541">
            <v>798</v>
          </cell>
          <cell r="I541">
            <v>1410</v>
          </cell>
          <cell r="J541">
            <v>851</v>
          </cell>
          <cell r="K541">
            <v>1450</v>
          </cell>
          <cell r="S541">
            <v>1410</v>
          </cell>
          <cell r="U541">
            <v>0.03</v>
          </cell>
          <cell r="V541" t="str">
            <v>저케</v>
          </cell>
          <cell r="W541">
            <v>2.9000000000000001E-2</v>
          </cell>
        </row>
        <row r="542">
          <cell r="A542">
            <v>542</v>
          </cell>
          <cell r="B542" t="str">
            <v>옥외</v>
          </cell>
          <cell r="C542" t="str">
            <v xml:space="preserve"> 저압 케이블</v>
          </cell>
          <cell r="D542" t="str">
            <v>600V  CV  14sq/3C</v>
          </cell>
          <cell r="E542" t="str">
            <v>m</v>
          </cell>
          <cell r="H542">
            <v>798</v>
          </cell>
          <cell r="I542">
            <v>2536</v>
          </cell>
          <cell r="J542">
            <v>851</v>
          </cell>
          <cell r="K542">
            <v>2609</v>
          </cell>
          <cell r="S542">
            <v>2536</v>
          </cell>
          <cell r="U542">
            <v>0.03</v>
          </cell>
          <cell r="V542" t="str">
            <v>저케</v>
          </cell>
          <cell r="W542">
            <v>0.04</v>
          </cell>
        </row>
        <row r="543">
          <cell r="A543">
            <v>543</v>
          </cell>
          <cell r="B543" t="str">
            <v>옥외</v>
          </cell>
          <cell r="C543" t="str">
            <v xml:space="preserve"> 저압 케이블</v>
          </cell>
          <cell r="D543" t="str">
            <v>600V  CV 22sq/3C</v>
          </cell>
          <cell r="E543" t="str">
            <v>m</v>
          </cell>
          <cell r="H543">
            <v>798</v>
          </cell>
          <cell r="I543">
            <v>3417</v>
          </cell>
          <cell r="J543">
            <v>851</v>
          </cell>
          <cell r="K543">
            <v>3515</v>
          </cell>
          <cell r="S543">
            <v>3417</v>
          </cell>
          <cell r="U543">
            <v>0.03</v>
          </cell>
          <cell r="V543" t="str">
            <v>저케</v>
          </cell>
          <cell r="W543">
            <v>5.1999999999999998E-2</v>
          </cell>
        </row>
        <row r="544">
          <cell r="A544">
            <v>544</v>
          </cell>
          <cell r="B544" t="str">
            <v>옥외</v>
          </cell>
          <cell r="C544" t="str">
            <v xml:space="preserve"> 저압 케이블</v>
          </cell>
          <cell r="D544" t="str">
            <v>600V  CV 38sq/3C</v>
          </cell>
          <cell r="E544" t="str">
            <v>m</v>
          </cell>
          <cell r="H544">
            <v>798</v>
          </cell>
          <cell r="I544">
            <v>5508</v>
          </cell>
          <cell r="J544">
            <v>851</v>
          </cell>
          <cell r="K544">
            <v>5665</v>
          </cell>
          <cell r="S544">
            <v>5508</v>
          </cell>
          <cell r="U544">
            <v>0.03</v>
          </cell>
          <cell r="V544" t="str">
            <v>저케</v>
          </cell>
          <cell r="W544">
            <v>7.1999999999999995E-2</v>
          </cell>
        </row>
        <row r="545">
          <cell r="A545">
            <v>545</v>
          </cell>
          <cell r="B545" t="str">
            <v>옥외</v>
          </cell>
          <cell r="C545" t="str">
            <v xml:space="preserve"> 저압 케이블</v>
          </cell>
          <cell r="D545" t="str">
            <v>600V  CV 60sq/3C</v>
          </cell>
          <cell r="E545" t="str">
            <v>m</v>
          </cell>
          <cell r="H545">
            <v>798</v>
          </cell>
          <cell r="I545">
            <v>9251</v>
          </cell>
          <cell r="J545">
            <v>851</v>
          </cell>
          <cell r="K545">
            <v>9515</v>
          </cell>
          <cell r="S545">
            <v>9251</v>
          </cell>
          <cell r="U545">
            <v>0.03</v>
          </cell>
          <cell r="V545" t="str">
            <v>저케</v>
          </cell>
          <cell r="W545">
            <v>9.8000000000000004E-2</v>
          </cell>
        </row>
        <row r="546">
          <cell r="A546">
            <v>546</v>
          </cell>
          <cell r="B546" t="str">
            <v>옥외</v>
          </cell>
          <cell r="C546" t="str">
            <v xml:space="preserve"> 저압 케이블</v>
          </cell>
          <cell r="D546" t="str">
            <v>600V  CV 80sq/3C</v>
          </cell>
          <cell r="E546" t="str">
            <v>m</v>
          </cell>
          <cell r="H546">
            <v>798</v>
          </cell>
          <cell r="J546">
            <v>851</v>
          </cell>
          <cell r="S546">
            <v>0</v>
          </cell>
          <cell r="U546">
            <v>0.03</v>
          </cell>
          <cell r="V546" t="str">
            <v>저케</v>
          </cell>
          <cell r="W546">
            <v>0.12</v>
          </cell>
        </row>
        <row r="547">
          <cell r="A547">
            <v>547</v>
          </cell>
          <cell r="B547" t="str">
            <v>옥외</v>
          </cell>
          <cell r="C547" t="str">
            <v xml:space="preserve"> 저압 케이블</v>
          </cell>
          <cell r="D547" t="str">
            <v>600V  CV 100sq/3C</v>
          </cell>
          <cell r="E547" t="str">
            <v>m</v>
          </cell>
          <cell r="H547">
            <v>798</v>
          </cell>
          <cell r="I547">
            <v>13881</v>
          </cell>
          <cell r="J547">
            <v>851</v>
          </cell>
          <cell r="K547">
            <v>14277</v>
          </cell>
          <cell r="S547">
            <v>13881</v>
          </cell>
          <cell r="U547">
            <v>0.03</v>
          </cell>
          <cell r="V547" t="str">
            <v>저케</v>
          </cell>
          <cell r="W547">
            <v>0.14199999999999999</v>
          </cell>
        </row>
        <row r="548">
          <cell r="A548">
            <v>548</v>
          </cell>
          <cell r="B548" t="str">
            <v>옥외</v>
          </cell>
          <cell r="C548" t="str">
            <v xml:space="preserve"> 저압 케이블</v>
          </cell>
          <cell r="D548" t="str">
            <v>600V  CV 150sq/3C</v>
          </cell>
          <cell r="E548" t="str">
            <v>m</v>
          </cell>
          <cell r="H548">
            <v>798</v>
          </cell>
          <cell r="I548">
            <v>19594</v>
          </cell>
          <cell r="J548">
            <v>851</v>
          </cell>
          <cell r="K548">
            <v>20153</v>
          </cell>
          <cell r="S548">
            <v>19594</v>
          </cell>
          <cell r="U548">
            <v>0.03</v>
          </cell>
          <cell r="V548" t="str">
            <v>저케</v>
          </cell>
          <cell r="W548">
            <v>0.19400000000000001</v>
          </cell>
        </row>
        <row r="549">
          <cell r="A549">
            <v>549</v>
          </cell>
          <cell r="B549" t="str">
            <v>옥외</v>
          </cell>
          <cell r="C549" t="str">
            <v xml:space="preserve"> 저압 케이블</v>
          </cell>
          <cell r="D549" t="str">
            <v>600V  CV 200sq/3C</v>
          </cell>
          <cell r="E549" t="str">
            <v>m</v>
          </cell>
          <cell r="H549">
            <v>798</v>
          </cell>
          <cell r="I549">
            <v>25958</v>
          </cell>
          <cell r="J549">
            <v>851</v>
          </cell>
          <cell r="K549">
            <v>26699</v>
          </cell>
          <cell r="S549">
            <v>25958</v>
          </cell>
          <cell r="U549">
            <v>0.03</v>
          </cell>
          <cell r="V549" t="str">
            <v>저케</v>
          </cell>
          <cell r="W549">
            <v>0.23400000000000001</v>
          </cell>
        </row>
        <row r="550">
          <cell r="A550">
            <v>550</v>
          </cell>
          <cell r="B550" t="str">
            <v>옥외</v>
          </cell>
          <cell r="C550" t="str">
            <v xml:space="preserve"> 저압 케이블</v>
          </cell>
          <cell r="D550" t="str">
            <v>600V  CV 250sq/3C</v>
          </cell>
          <cell r="E550" t="str">
            <v>m</v>
          </cell>
          <cell r="H550">
            <v>798</v>
          </cell>
          <cell r="I550">
            <v>32741</v>
          </cell>
          <cell r="J550">
            <v>851</v>
          </cell>
          <cell r="K550">
            <v>33676</v>
          </cell>
          <cell r="S550">
            <v>32741</v>
          </cell>
          <cell r="U550">
            <v>0.03</v>
          </cell>
          <cell r="V550" t="str">
            <v>저케</v>
          </cell>
          <cell r="W550">
            <v>0.28399999999999997</v>
          </cell>
        </row>
        <row r="551">
          <cell r="A551">
            <v>551</v>
          </cell>
          <cell r="B551" t="str">
            <v>옥외</v>
          </cell>
          <cell r="C551" t="str">
            <v xml:space="preserve"> 저압 케이블</v>
          </cell>
          <cell r="D551" t="str">
            <v>600V  CV 325sq/3C</v>
          </cell>
          <cell r="E551" t="str">
            <v>m</v>
          </cell>
          <cell r="H551">
            <v>798</v>
          </cell>
          <cell r="I551">
            <v>42038</v>
          </cell>
          <cell r="J551">
            <v>851</v>
          </cell>
          <cell r="K551">
            <v>43239</v>
          </cell>
          <cell r="S551">
            <v>42038</v>
          </cell>
          <cell r="U551">
            <v>0.03</v>
          </cell>
          <cell r="V551" t="str">
            <v>저케</v>
          </cell>
          <cell r="W551">
            <v>0.34399999999999997</v>
          </cell>
        </row>
        <row r="552">
          <cell r="A552">
            <v>552</v>
          </cell>
          <cell r="B552" t="str">
            <v>옥외</v>
          </cell>
          <cell r="C552" t="str">
            <v xml:space="preserve"> 내열 전선</v>
          </cell>
          <cell r="D552" t="str">
            <v>FR-3 2.0 sq/5C</v>
          </cell>
          <cell r="E552" t="str">
            <v>m</v>
          </cell>
          <cell r="S552">
            <v>0</v>
          </cell>
          <cell r="U552">
            <v>0.03</v>
          </cell>
          <cell r="V552" t="str">
            <v>저케</v>
          </cell>
          <cell r="W552">
            <v>1.9E-2</v>
          </cell>
        </row>
        <row r="553">
          <cell r="A553">
            <v>553</v>
          </cell>
          <cell r="S553" t="str">
            <v/>
          </cell>
        </row>
        <row r="554">
          <cell r="A554">
            <v>554</v>
          </cell>
          <cell r="B554" t="str">
            <v>옥외</v>
          </cell>
          <cell r="C554" t="str">
            <v xml:space="preserve"> 저압 케이블</v>
          </cell>
          <cell r="D554" t="str">
            <v>600V CV 2.0 sq/4C</v>
          </cell>
          <cell r="E554" t="str">
            <v>m</v>
          </cell>
          <cell r="H554">
            <v>798</v>
          </cell>
          <cell r="I554">
            <v>720</v>
          </cell>
          <cell r="J554">
            <v>851</v>
          </cell>
          <cell r="K554">
            <v>740</v>
          </cell>
          <cell r="S554">
            <v>720</v>
          </cell>
          <cell r="U554">
            <v>0.03</v>
          </cell>
          <cell r="V554" t="str">
            <v>저케</v>
          </cell>
          <cell r="W554">
            <v>2.5999999999999999E-2</v>
          </cell>
        </row>
        <row r="555">
          <cell r="A555">
            <v>555</v>
          </cell>
          <cell r="B555" t="str">
            <v>옥외</v>
          </cell>
          <cell r="C555" t="str">
            <v xml:space="preserve"> 저압 케이블</v>
          </cell>
          <cell r="D555" t="str">
            <v>600V CV 3.5 sq/4C</v>
          </cell>
          <cell r="E555" t="str">
            <v>m</v>
          </cell>
          <cell r="H555">
            <v>798</v>
          </cell>
          <cell r="I555">
            <v>971</v>
          </cell>
          <cell r="J555">
            <v>851</v>
          </cell>
          <cell r="K555">
            <v>999</v>
          </cell>
          <cell r="S555">
            <v>971</v>
          </cell>
          <cell r="U555">
            <v>0.03</v>
          </cell>
          <cell r="V555" t="str">
            <v>저케</v>
          </cell>
          <cell r="W555">
            <v>2.9000000000000001E-2</v>
          </cell>
        </row>
        <row r="556">
          <cell r="A556">
            <v>556</v>
          </cell>
          <cell r="B556" t="str">
            <v>옥외</v>
          </cell>
          <cell r="C556" t="str">
            <v xml:space="preserve"> 저압 케이블</v>
          </cell>
          <cell r="D556" t="str">
            <v>600V CV 5.5 sq/4C</v>
          </cell>
          <cell r="E556" t="str">
            <v>m</v>
          </cell>
          <cell r="H556">
            <v>798</v>
          </cell>
          <cell r="I556">
            <v>1370</v>
          </cell>
          <cell r="J556">
            <v>851</v>
          </cell>
          <cell r="K556">
            <v>1409</v>
          </cell>
          <cell r="S556">
            <v>1370</v>
          </cell>
          <cell r="U556">
            <v>0.03</v>
          </cell>
          <cell r="V556" t="str">
            <v>저케</v>
          </cell>
          <cell r="W556">
            <v>3.4000000000000002E-2</v>
          </cell>
        </row>
        <row r="557">
          <cell r="A557">
            <v>557</v>
          </cell>
          <cell r="B557" t="str">
            <v>옥외</v>
          </cell>
          <cell r="C557" t="str">
            <v xml:space="preserve"> 저압 케이블</v>
          </cell>
          <cell r="D557" t="str">
            <v>600V CV 8sq/4C</v>
          </cell>
          <cell r="E557" t="str">
            <v>m</v>
          </cell>
          <cell r="H557">
            <v>798</v>
          </cell>
          <cell r="I557">
            <v>1785</v>
          </cell>
          <cell r="J557">
            <v>851</v>
          </cell>
          <cell r="K557">
            <v>1836</v>
          </cell>
          <cell r="S557">
            <v>1785</v>
          </cell>
          <cell r="U557">
            <v>0.03</v>
          </cell>
          <cell r="V557" t="str">
            <v>저케</v>
          </cell>
          <cell r="W557">
            <v>3.9E-2</v>
          </cell>
        </row>
        <row r="558">
          <cell r="A558">
            <v>558</v>
          </cell>
          <cell r="B558" t="str">
            <v>옥외</v>
          </cell>
          <cell r="C558" t="str">
            <v xml:space="preserve"> 저압 케이블</v>
          </cell>
          <cell r="D558" t="str">
            <v>600V  CV  14sq/4C</v>
          </cell>
          <cell r="E558" t="str">
            <v>m</v>
          </cell>
          <cell r="H558">
            <v>798</v>
          </cell>
          <cell r="I558">
            <v>3215</v>
          </cell>
          <cell r="J558">
            <v>851</v>
          </cell>
          <cell r="K558">
            <v>3306</v>
          </cell>
          <cell r="S558">
            <v>3215</v>
          </cell>
          <cell r="U558">
            <v>0.03</v>
          </cell>
          <cell r="V558" t="str">
            <v>저케</v>
          </cell>
          <cell r="W558">
            <v>5.2000000000000005E-2</v>
          </cell>
        </row>
        <row r="559">
          <cell r="A559">
            <v>559</v>
          </cell>
          <cell r="B559" t="str">
            <v>옥외</v>
          </cell>
          <cell r="C559" t="str">
            <v xml:space="preserve"> 저압 케이블</v>
          </cell>
          <cell r="D559" t="str">
            <v>600V  CV 22sq/4C</v>
          </cell>
          <cell r="E559" t="str">
            <v>m</v>
          </cell>
          <cell r="H559">
            <v>798</v>
          </cell>
          <cell r="I559">
            <v>4329</v>
          </cell>
          <cell r="J559">
            <v>851</v>
          </cell>
          <cell r="K559">
            <v>4452</v>
          </cell>
          <cell r="S559">
            <v>4329</v>
          </cell>
          <cell r="U559">
            <v>0.03</v>
          </cell>
          <cell r="V559" t="str">
            <v>저케</v>
          </cell>
          <cell r="W559">
            <v>6.7599999999999993E-2</v>
          </cell>
        </row>
        <row r="560">
          <cell r="A560">
            <v>560</v>
          </cell>
          <cell r="B560" t="str">
            <v>옥외</v>
          </cell>
          <cell r="C560" t="str">
            <v xml:space="preserve"> 저압 케이블</v>
          </cell>
          <cell r="D560" t="str">
            <v>600V  CV 38sq/4C</v>
          </cell>
          <cell r="E560" t="str">
            <v>m</v>
          </cell>
          <cell r="H560">
            <v>798</v>
          </cell>
          <cell r="I560">
            <v>7046</v>
          </cell>
          <cell r="J560">
            <v>851</v>
          </cell>
          <cell r="K560">
            <v>7247</v>
          </cell>
          <cell r="S560">
            <v>7046</v>
          </cell>
          <cell r="U560">
            <v>0.03</v>
          </cell>
          <cell r="V560" t="str">
            <v>저케</v>
          </cell>
          <cell r="W560">
            <v>9.3600000000000003E-2</v>
          </cell>
        </row>
        <row r="561">
          <cell r="A561">
            <v>561</v>
          </cell>
          <cell r="B561" t="str">
            <v>옥외</v>
          </cell>
          <cell r="C561" t="str">
            <v xml:space="preserve"> 저압 케이블</v>
          </cell>
          <cell r="D561" t="str">
            <v>600V  CV 60sq/4C</v>
          </cell>
          <cell r="E561" t="str">
            <v>m</v>
          </cell>
          <cell r="H561">
            <v>798</v>
          </cell>
          <cell r="I561">
            <v>11841</v>
          </cell>
          <cell r="J561">
            <v>851</v>
          </cell>
          <cell r="K561">
            <v>12180</v>
          </cell>
          <cell r="S561">
            <v>11841</v>
          </cell>
          <cell r="U561">
            <v>0.03</v>
          </cell>
          <cell r="V561" t="str">
            <v>저케</v>
          </cell>
          <cell r="W561">
            <v>0.12740000000000001</v>
          </cell>
        </row>
        <row r="562">
          <cell r="A562">
            <v>562</v>
          </cell>
          <cell r="B562" t="str">
            <v>옥외</v>
          </cell>
          <cell r="C562" t="str">
            <v xml:space="preserve"> 저압 케이블</v>
          </cell>
          <cell r="D562" t="str">
            <v>600V  CV 100sq/4C</v>
          </cell>
          <cell r="E562" t="str">
            <v>m</v>
          </cell>
          <cell r="H562">
            <v>798</v>
          </cell>
          <cell r="I562">
            <v>17976</v>
          </cell>
          <cell r="J562">
            <v>851</v>
          </cell>
          <cell r="K562">
            <v>18489</v>
          </cell>
          <cell r="S562">
            <v>17976</v>
          </cell>
          <cell r="U562">
            <v>0.03</v>
          </cell>
          <cell r="V562" t="str">
            <v>저케</v>
          </cell>
          <cell r="W562">
            <v>0.18459999999999999</v>
          </cell>
        </row>
        <row r="563">
          <cell r="A563">
            <v>563</v>
          </cell>
          <cell r="B563" t="str">
            <v>옥외</v>
          </cell>
          <cell r="C563" t="str">
            <v xml:space="preserve"> 저압 케이블</v>
          </cell>
          <cell r="D563" t="str">
            <v>600V  CV 125sq/4C</v>
          </cell>
          <cell r="E563" t="str">
            <v>m</v>
          </cell>
          <cell r="H563">
            <v>798</v>
          </cell>
          <cell r="I563">
            <v>21891</v>
          </cell>
          <cell r="J563">
            <v>851</v>
          </cell>
          <cell r="K563">
            <v>22516</v>
          </cell>
          <cell r="S563">
            <v>21891</v>
          </cell>
          <cell r="U563">
            <v>0.03</v>
          </cell>
          <cell r="V563" t="str">
            <v>저케</v>
          </cell>
          <cell r="W563">
            <v>0.21840000000000001</v>
          </cell>
        </row>
        <row r="564">
          <cell r="A564">
            <v>564</v>
          </cell>
          <cell r="B564" t="str">
            <v>옥외</v>
          </cell>
          <cell r="C564" t="str">
            <v xml:space="preserve"> 저압 케이블</v>
          </cell>
          <cell r="D564" t="str">
            <v>600V  CV 150sq/4C</v>
          </cell>
          <cell r="E564" t="str">
            <v>m</v>
          </cell>
          <cell r="H564">
            <v>798</v>
          </cell>
          <cell r="I564">
            <v>26262</v>
          </cell>
          <cell r="J564">
            <v>851</v>
          </cell>
          <cell r="K564">
            <v>27012</v>
          </cell>
          <cell r="S564">
            <v>26262</v>
          </cell>
          <cell r="U564">
            <v>0.03</v>
          </cell>
          <cell r="V564" t="str">
            <v>저케</v>
          </cell>
          <cell r="W564">
            <v>0.25220000000000004</v>
          </cell>
        </row>
        <row r="565">
          <cell r="A565">
            <v>565</v>
          </cell>
          <cell r="B565" t="str">
            <v>옥외</v>
          </cell>
          <cell r="C565" t="str">
            <v xml:space="preserve"> 저압 케이블</v>
          </cell>
          <cell r="D565" t="str">
            <v>600V  CV 200sq/4C</v>
          </cell>
          <cell r="E565" t="str">
            <v>m</v>
          </cell>
          <cell r="H565">
            <v>798</v>
          </cell>
          <cell r="I565">
            <v>34598</v>
          </cell>
          <cell r="J565">
            <v>851</v>
          </cell>
          <cell r="K565">
            <v>35587</v>
          </cell>
          <cell r="S565">
            <v>34598</v>
          </cell>
          <cell r="U565">
            <v>0.03</v>
          </cell>
          <cell r="V565" t="str">
            <v>저케</v>
          </cell>
          <cell r="W565">
            <v>0.30420000000000003</v>
          </cell>
        </row>
        <row r="566">
          <cell r="A566">
            <v>566</v>
          </cell>
          <cell r="B566" t="str">
            <v>옥외</v>
          </cell>
          <cell r="C566" t="str">
            <v xml:space="preserve"> 저압 케이블</v>
          </cell>
          <cell r="D566" t="str">
            <v>600V  CV 250sq/4C</v>
          </cell>
          <cell r="E566" t="str">
            <v>m</v>
          </cell>
          <cell r="H566">
            <v>798</v>
          </cell>
          <cell r="I566">
            <v>43414</v>
          </cell>
          <cell r="J566">
            <v>851</v>
          </cell>
          <cell r="K566">
            <v>44654</v>
          </cell>
          <cell r="S566">
            <v>43414</v>
          </cell>
          <cell r="U566">
            <v>0.03</v>
          </cell>
          <cell r="V566" t="str">
            <v>저케</v>
          </cell>
          <cell r="W566">
            <v>0.36919999999999997</v>
          </cell>
        </row>
        <row r="567">
          <cell r="A567">
            <v>567</v>
          </cell>
          <cell r="B567" t="str">
            <v>옥외</v>
          </cell>
          <cell r="C567" t="str">
            <v xml:space="preserve"> 저압 케이블</v>
          </cell>
          <cell r="D567" t="str">
            <v>600V  CV 325sq/4C</v>
          </cell>
          <cell r="E567" t="str">
            <v>m</v>
          </cell>
          <cell r="H567">
            <v>798</v>
          </cell>
          <cell r="I567">
            <v>54591</v>
          </cell>
          <cell r="J567">
            <v>851</v>
          </cell>
          <cell r="K567">
            <v>56151</v>
          </cell>
          <cell r="S567">
            <v>54591</v>
          </cell>
          <cell r="U567">
            <v>0.03</v>
          </cell>
          <cell r="V567" t="str">
            <v>저케</v>
          </cell>
          <cell r="W567">
            <v>0.44719999999999999</v>
          </cell>
        </row>
        <row r="568">
          <cell r="A568">
            <v>568</v>
          </cell>
          <cell r="S568" t="str">
            <v/>
          </cell>
        </row>
        <row r="569">
          <cell r="A569">
            <v>569</v>
          </cell>
          <cell r="S569" t="str">
            <v/>
          </cell>
        </row>
        <row r="570">
          <cell r="A570">
            <v>570</v>
          </cell>
          <cell r="C570" t="str">
            <v>제어 케이블</v>
          </cell>
          <cell r="D570" t="str">
            <v>CVV  2.0sq/2C</v>
          </cell>
          <cell r="E570" t="str">
            <v>m</v>
          </cell>
          <cell r="H570">
            <v>796</v>
          </cell>
          <cell r="I570">
            <v>450</v>
          </cell>
          <cell r="J570">
            <v>845</v>
          </cell>
          <cell r="K570">
            <v>463</v>
          </cell>
          <cell r="S570">
            <v>450</v>
          </cell>
          <cell r="U570">
            <v>0.05</v>
          </cell>
          <cell r="V570" t="str">
            <v>저케</v>
          </cell>
          <cell r="W570">
            <v>1.4E-2</v>
          </cell>
        </row>
        <row r="571">
          <cell r="A571">
            <v>571</v>
          </cell>
          <cell r="C571" t="str">
            <v>제어 케이블</v>
          </cell>
          <cell r="D571" t="str">
            <v>CVV  2.0sq/3C</v>
          </cell>
          <cell r="E571" t="str">
            <v>m</v>
          </cell>
          <cell r="H571">
            <v>796</v>
          </cell>
          <cell r="I571">
            <v>550</v>
          </cell>
          <cell r="J571">
            <v>845</v>
          </cell>
          <cell r="K571">
            <v>565</v>
          </cell>
          <cell r="S571">
            <v>550</v>
          </cell>
          <cell r="U571">
            <v>0.05</v>
          </cell>
          <cell r="V571" t="str">
            <v>저케</v>
          </cell>
          <cell r="W571">
            <v>1.9E-2</v>
          </cell>
        </row>
        <row r="572">
          <cell r="A572">
            <v>572</v>
          </cell>
          <cell r="C572" t="str">
            <v>제어 케이블</v>
          </cell>
          <cell r="D572" t="str">
            <v>CVV  2.0sq/4C</v>
          </cell>
          <cell r="E572" t="str">
            <v>m</v>
          </cell>
          <cell r="H572">
            <v>796</v>
          </cell>
          <cell r="I572">
            <v>670</v>
          </cell>
          <cell r="J572">
            <v>845</v>
          </cell>
          <cell r="K572">
            <v>690</v>
          </cell>
          <cell r="S572">
            <v>670</v>
          </cell>
          <cell r="U572">
            <v>0.05</v>
          </cell>
          <cell r="V572" t="str">
            <v>저케</v>
          </cell>
          <cell r="W572">
            <v>2.5999999999999999E-2</v>
          </cell>
        </row>
        <row r="573">
          <cell r="A573">
            <v>573</v>
          </cell>
          <cell r="C573" t="str">
            <v>제어 케이블</v>
          </cell>
          <cell r="D573" t="str">
            <v>CVV  2.0sq/5C</v>
          </cell>
          <cell r="E573" t="str">
            <v>m</v>
          </cell>
          <cell r="H573">
            <v>796</v>
          </cell>
          <cell r="I573">
            <v>765</v>
          </cell>
          <cell r="J573">
            <v>845</v>
          </cell>
          <cell r="K573">
            <v>787</v>
          </cell>
          <cell r="S573">
            <v>765</v>
          </cell>
          <cell r="U573">
            <v>0.05</v>
          </cell>
          <cell r="V573" t="str">
            <v>저케</v>
          </cell>
          <cell r="W573">
            <v>3.2000000000000001E-2</v>
          </cell>
        </row>
        <row r="574">
          <cell r="A574">
            <v>574</v>
          </cell>
          <cell r="C574" t="str">
            <v>제어 케이블</v>
          </cell>
          <cell r="D574" t="str">
            <v>CVV  2.0sq/6C</v>
          </cell>
          <cell r="E574" t="str">
            <v>m</v>
          </cell>
          <cell r="H574">
            <v>796</v>
          </cell>
          <cell r="I574">
            <v>884</v>
          </cell>
          <cell r="J574">
            <v>845</v>
          </cell>
          <cell r="K574">
            <v>909</v>
          </cell>
          <cell r="S574">
            <v>884</v>
          </cell>
          <cell r="U574">
            <v>0.05</v>
          </cell>
          <cell r="V574" t="str">
            <v>저케</v>
          </cell>
          <cell r="W574">
            <v>3.5000000000000003E-2</v>
          </cell>
        </row>
        <row r="575">
          <cell r="A575">
            <v>575</v>
          </cell>
          <cell r="C575" t="str">
            <v>제어 케이블</v>
          </cell>
          <cell r="D575" t="str">
            <v>CVV  2.0sq/7C</v>
          </cell>
          <cell r="E575" t="str">
            <v>m</v>
          </cell>
          <cell r="H575">
            <v>796</v>
          </cell>
          <cell r="I575">
            <v>945</v>
          </cell>
          <cell r="J575">
            <v>845</v>
          </cell>
          <cell r="K575">
            <v>972</v>
          </cell>
          <cell r="S575">
            <v>945</v>
          </cell>
          <cell r="U575">
            <v>0.05</v>
          </cell>
          <cell r="V575" t="str">
            <v>저케</v>
          </cell>
          <cell r="W575">
            <v>3.9E-2</v>
          </cell>
        </row>
        <row r="576">
          <cell r="A576">
            <v>576</v>
          </cell>
          <cell r="C576" t="str">
            <v>제어 케이블</v>
          </cell>
          <cell r="D576" t="str">
            <v>CVV  2.0sq/8C</v>
          </cell>
          <cell r="E576" t="str">
            <v>m</v>
          </cell>
          <cell r="H576">
            <v>796</v>
          </cell>
          <cell r="I576">
            <v>1178</v>
          </cell>
          <cell r="J576">
            <v>845</v>
          </cell>
          <cell r="K576">
            <v>1211</v>
          </cell>
          <cell r="S576">
            <v>1178</v>
          </cell>
          <cell r="U576">
            <v>0.05</v>
          </cell>
          <cell r="V576" t="str">
            <v>저케</v>
          </cell>
          <cell r="W576">
            <v>4.2000000000000003E-2</v>
          </cell>
        </row>
        <row r="577">
          <cell r="A577">
            <v>577</v>
          </cell>
          <cell r="C577" t="str">
            <v>제어 케이블</v>
          </cell>
          <cell r="D577" t="str">
            <v>CVV  2.0sq/9C</v>
          </cell>
          <cell r="E577" t="str">
            <v>m</v>
          </cell>
          <cell r="H577">
            <v>796</v>
          </cell>
          <cell r="I577">
            <v>1283</v>
          </cell>
          <cell r="J577">
            <v>845</v>
          </cell>
          <cell r="K577">
            <v>1319</v>
          </cell>
          <cell r="S577">
            <v>1283</v>
          </cell>
          <cell r="U577">
            <v>0.05</v>
          </cell>
          <cell r="V577" t="str">
            <v>저케</v>
          </cell>
          <cell r="W577">
            <v>4.4999999999999998E-2</v>
          </cell>
        </row>
        <row r="578">
          <cell r="A578">
            <v>578</v>
          </cell>
          <cell r="C578" t="str">
            <v>제어 케이블</v>
          </cell>
          <cell r="D578" t="str">
            <v>CVV  2.0sq/10C</v>
          </cell>
          <cell r="E578" t="str">
            <v>m</v>
          </cell>
          <cell r="H578">
            <v>796</v>
          </cell>
          <cell r="I578">
            <v>1472</v>
          </cell>
          <cell r="J578">
            <v>845</v>
          </cell>
          <cell r="K578">
            <v>1514</v>
          </cell>
          <cell r="S578">
            <v>1472</v>
          </cell>
          <cell r="U578">
            <v>0.05</v>
          </cell>
          <cell r="V578" t="str">
            <v>저케</v>
          </cell>
          <cell r="W578">
            <v>4.8000000000000001E-2</v>
          </cell>
        </row>
        <row r="579">
          <cell r="A579">
            <v>579</v>
          </cell>
          <cell r="C579" t="str">
            <v>제어 케이블</v>
          </cell>
          <cell r="D579" t="str">
            <v>CVV  2.0sq/12C</v>
          </cell>
          <cell r="E579" t="str">
            <v>m</v>
          </cell>
          <cell r="H579">
            <v>796</v>
          </cell>
          <cell r="I579">
            <v>1632</v>
          </cell>
          <cell r="J579">
            <v>845</v>
          </cell>
          <cell r="K579">
            <v>1679</v>
          </cell>
          <cell r="S579">
            <v>1632</v>
          </cell>
          <cell r="U579">
            <v>0.05</v>
          </cell>
          <cell r="V579" t="str">
            <v>저케</v>
          </cell>
          <cell r="W579">
            <v>5.3999999999999999E-2</v>
          </cell>
        </row>
        <row r="580">
          <cell r="A580">
            <v>580</v>
          </cell>
          <cell r="C580" t="str">
            <v>제어 케이블</v>
          </cell>
          <cell r="D580" t="str">
            <v>CVV  2.0sq/15C</v>
          </cell>
          <cell r="E580" t="str">
            <v>m</v>
          </cell>
          <cell r="H580">
            <v>796</v>
          </cell>
          <cell r="I580">
            <v>2114</v>
          </cell>
          <cell r="J580">
            <v>845</v>
          </cell>
          <cell r="K580">
            <v>2175</v>
          </cell>
          <cell r="S580">
            <v>2114</v>
          </cell>
          <cell r="U580">
            <v>0.05</v>
          </cell>
          <cell r="V580" t="str">
            <v>저케</v>
          </cell>
          <cell r="W580">
            <v>6.3E-2</v>
          </cell>
        </row>
        <row r="581">
          <cell r="A581">
            <v>581</v>
          </cell>
          <cell r="C581" t="str">
            <v>제어 케이블</v>
          </cell>
          <cell r="D581" t="str">
            <v>CVV  2.0sq/19C</v>
          </cell>
          <cell r="E581" t="str">
            <v>m</v>
          </cell>
          <cell r="H581">
            <v>796</v>
          </cell>
          <cell r="I581">
            <v>2390</v>
          </cell>
          <cell r="J581">
            <v>845</v>
          </cell>
          <cell r="K581">
            <v>2459</v>
          </cell>
          <cell r="S581">
            <v>2390</v>
          </cell>
          <cell r="U581">
            <v>0.05</v>
          </cell>
          <cell r="V581" t="str">
            <v>저케</v>
          </cell>
          <cell r="W581">
            <v>7.1999999999999995E-2</v>
          </cell>
        </row>
        <row r="582">
          <cell r="A582">
            <v>582</v>
          </cell>
          <cell r="C582" t="str">
            <v>제어 케이블</v>
          </cell>
          <cell r="D582" t="str">
            <v>CVV  2.0sq/24C</v>
          </cell>
          <cell r="E582" t="str">
            <v>m</v>
          </cell>
          <cell r="H582">
            <v>796</v>
          </cell>
          <cell r="I582">
            <v>3021</v>
          </cell>
          <cell r="J582">
            <v>845</v>
          </cell>
          <cell r="K582">
            <v>3108</v>
          </cell>
          <cell r="S582">
            <v>3021</v>
          </cell>
          <cell r="U582">
            <v>0.05</v>
          </cell>
          <cell r="V582" t="str">
            <v>저케</v>
          </cell>
          <cell r="W582">
            <v>8.4000000000000005E-2</v>
          </cell>
        </row>
        <row r="583">
          <cell r="A583">
            <v>583</v>
          </cell>
          <cell r="C583" t="str">
            <v>제어 케이블</v>
          </cell>
          <cell r="D583" t="str">
            <v>CVV  2.0sq/27C</v>
          </cell>
          <cell r="E583" t="str">
            <v>m</v>
          </cell>
          <cell r="H583">
            <v>796</v>
          </cell>
          <cell r="I583">
            <v>3297</v>
          </cell>
          <cell r="J583">
            <v>845</v>
          </cell>
          <cell r="K583">
            <v>3391</v>
          </cell>
          <cell r="S583">
            <v>3297</v>
          </cell>
          <cell r="U583">
            <v>0.05</v>
          </cell>
          <cell r="V583" t="str">
            <v>저케</v>
          </cell>
          <cell r="W583">
            <v>9.0999999999999998E-2</v>
          </cell>
        </row>
        <row r="584">
          <cell r="A584">
            <v>584</v>
          </cell>
          <cell r="C584" t="str">
            <v>제어 케이블</v>
          </cell>
          <cell r="D584" t="str">
            <v>CVV  2.0sq/30C</v>
          </cell>
          <cell r="E584" t="str">
            <v>m</v>
          </cell>
          <cell r="H584">
            <v>796</v>
          </cell>
          <cell r="I584">
            <v>3689</v>
          </cell>
          <cell r="J584">
            <v>845</v>
          </cell>
          <cell r="K584">
            <v>3795</v>
          </cell>
          <cell r="S584">
            <v>3689</v>
          </cell>
          <cell r="U584">
            <v>0.05</v>
          </cell>
          <cell r="V584" t="str">
            <v>저케</v>
          </cell>
          <cell r="W584">
            <v>9.8000000000000004E-2</v>
          </cell>
        </row>
        <row r="585">
          <cell r="A585">
            <v>585</v>
          </cell>
          <cell r="S585" t="str">
            <v/>
          </cell>
        </row>
        <row r="586">
          <cell r="A586">
            <v>586</v>
          </cell>
          <cell r="S586" t="str">
            <v/>
          </cell>
        </row>
        <row r="587">
          <cell r="A587">
            <v>587</v>
          </cell>
          <cell r="C587" t="str">
            <v>제어 케이블</v>
          </cell>
          <cell r="D587" t="str">
            <v>CVV  3.5sq/2C</v>
          </cell>
          <cell r="E587" t="str">
            <v>m</v>
          </cell>
          <cell r="H587">
            <v>796</v>
          </cell>
          <cell r="I587">
            <v>659</v>
          </cell>
          <cell r="J587">
            <v>845</v>
          </cell>
          <cell r="K587">
            <v>678</v>
          </cell>
          <cell r="S587">
            <v>659</v>
          </cell>
          <cell r="U587">
            <v>0.05</v>
          </cell>
          <cell r="V587" t="str">
            <v>저케</v>
          </cell>
          <cell r="W587">
            <v>1.6E-2</v>
          </cell>
        </row>
        <row r="588">
          <cell r="A588">
            <v>588</v>
          </cell>
          <cell r="C588" t="str">
            <v>제어 케이블</v>
          </cell>
          <cell r="D588" t="str">
            <v>CVV  3.5sq/3C</v>
          </cell>
          <cell r="E588" t="str">
            <v>m</v>
          </cell>
          <cell r="H588">
            <v>796</v>
          </cell>
          <cell r="I588">
            <v>812</v>
          </cell>
          <cell r="J588">
            <v>845</v>
          </cell>
          <cell r="K588">
            <v>835</v>
          </cell>
          <cell r="S588">
            <v>812</v>
          </cell>
          <cell r="U588">
            <v>0.05</v>
          </cell>
          <cell r="V588" t="str">
            <v>저케</v>
          </cell>
          <cell r="W588">
            <v>2.1999999999999999E-2</v>
          </cell>
        </row>
        <row r="589">
          <cell r="A589">
            <v>589</v>
          </cell>
          <cell r="C589" t="str">
            <v>제어 케이블</v>
          </cell>
          <cell r="D589" t="str">
            <v>CVV  3.5sq/4C</v>
          </cell>
          <cell r="E589" t="str">
            <v>m</v>
          </cell>
          <cell r="H589">
            <v>796</v>
          </cell>
          <cell r="I589">
            <v>971</v>
          </cell>
          <cell r="J589">
            <v>845</v>
          </cell>
          <cell r="K589">
            <v>999</v>
          </cell>
          <cell r="S589">
            <v>971</v>
          </cell>
          <cell r="U589">
            <v>0.05</v>
          </cell>
          <cell r="V589" t="str">
            <v>저케</v>
          </cell>
          <cell r="W589">
            <v>2.9000000000000001E-2</v>
          </cell>
        </row>
        <row r="590">
          <cell r="A590">
            <v>590</v>
          </cell>
          <cell r="C590" t="str">
            <v>제어 케이블</v>
          </cell>
          <cell r="D590" t="str">
            <v>CVV  3.5sq/5C</v>
          </cell>
          <cell r="E590" t="str">
            <v>m</v>
          </cell>
          <cell r="H590">
            <v>796</v>
          </cell>
          <cell r="I590">
            <v>1137</v>
          </cell>
          <cell r="J590">
            <v>845</v>
          </cell>
          <cell r="K590">
            <v>1169</v>
          </cell>
          <cell r="S590">
            <v>1137</v>
          </cell>
          <cell r="U590">
            <v>0.05</v>
          </cell>
          <cell r="V590" t="str">
            <v>저케</v>
          </cell>
          <cell r="W590">
            <v>3.4000000000000002E-2</v>
          </cell>
        </row>
        <row r="591">
          <cell r="A591">
            <v>591</v>
          </cell>
          <cell r="C591" t="str">
            <v>제어 케이블</v>
          </cell>
          <cell r="D591" t="str">
            <v>CVV  3.5sq/12C</v>
          </cell>
          <cell r="E591" t="str">
            <v>m</v>
          </cell>
          <cell r="H591">
            <v>796</v>
          </cell>
          <cell r="I591">
            <v>2440</v>
          </cell>
          <cell r="J591">
            <v>845</v>
          </cell>
          <cell r="K591">
            <v>2509</v>
          </cell>
          <cell r="S591">
            <v>2440</v>
          </cell>
          <cell r="U591">
            <v>0.05</v>
          </cell>
          <cell r="V591" t="str">
            <v>저케</v>
          </cell>
          <cell r="W591">
            <v>5.8000000000000003E-2</v>
          </cell>
        </row>
        <row r="592">
          <cell r="A592">
            <v>592</v>
          </cell>
          <cell r="S592" t="str">
            <v/>
          </cell>
        </row>
        <row r="593">
          <cell r="A593">
            <v>593</v>
          </cell>
          <cell r="C593" t="str">
            <v>제어 케이블</v>
          </cell>
          <cell r="D593" t="str">
            <v>CVV  5.5sq/2C</v>
          </cell>
          <cell r="E593" t="str">
            <v>m</v>
          </cell>
          <cell r="H593">
            <v>796</v>
          </cell>
          <cell r="I593">
            <v>828</v>
          </cell>
          <cell r="J593">
            <v>845</v>
          </cell>
          <cell r="K593">
            <v>852</v>
          </cell>
          <cell r="S593">
            <v>828</v>
          </cell>
          <cell r="U593">
            <v>0.05</v>
          </cell>
          <cell r="V593" t="str">
            <v>저케</v>
          </cell>
          <cell r="W593">
            <v>1.7999999999999999E-2</v>
          </cell>
        </row>
        <row r="594">
          <cell r="A594">
            <v>594</v>
          </cell>
          <cell r="C594" t="str">
            <v>제어 케이블</v>
          </cell>
          <cell r="D594" t="str">
            <v>CVV  5.5sq/3C</v>
          </cell>
          <cell r="E594" t="str">
            <v>m</v>
          </cell>
          <cell r="H594">
            <v>796</v>
          </cell>
          <cell r="I594">
            <v>1083</v>
          </cell>
          <cell r="J594">
            <v>845</v>
          </cell>
          <cell r="K594">
            <v>1114</v>
          </cell>
          <cell r="S594">
            <v>1083</v>
          </cell>
          <cell r="U594">
            <v>0.05</v>
          </cell>
          <cell r="V594" t="str">
            <v>저케</v>
          </cell>
          <cell r="W594">
            <v>2.5999999999999999E-2</v>
          </cell>
        </row>
        <row r="595">
          <cell r="A595">
            <v>595</v>
          </cell>
          <cell r="C595" t="str">
            <v>제어 케이블</v>
          </cell>
          <cell r="D595" t="str">
            <v>CVV  5.5sq/4C</v>
          </cell>
          <cell r="E595" t="str">
            <v>m</v>
          </cell>
          <cell r="H595">
            <v>796</v>
          </cell>
          <cell r="I595">
            <v>1345</v>
          </cell>
          <cell r="J595">
            <v>845</v>
          </cell>
          <cell r="K595">
            <v>1383</v>
          </cell>
          <cell r="S595">
            <v>1345</v>
          </cell>
          <cell r="U595">
            <v>0.05</v>
          </cell>
          <cell r="V595" t="str">
            <v>저케</v>
          </cell>
          <cell r="W595">
            <v>3.4000000000000002E-2</v>
          </cell>
        </row>
        <row r="596">
          <cell r="A596">
            <v>596</v>
          </cell>
          <cell r="C596" t="str">
            <v>제어 케이블</v>
          </cell>
          <cell r="D596" t="str">
            <v>CVV  5.5sq/5C</v>
          </cell>
          <cell r="E596" t="str">
            <v>m</v>
          </cell>
          <cell r="H596">
            <v>796</v>
          </cell>
          <cell r="I596">
            <v>1628</v>
          </cell>
          <cell r="J596">
            <v>845</v>
          </cell>
          <cell r="K596">
            <v>1675</v>
          </cell>
          <cell r="S596">
            <v>1628</v>
          </cell>
          <cell r="U596">
            <v>0.05</v>
          </cell>
          <cell r="V596" t="str">
            <v>저케</v>
          </cell>
          <cell r="W596">
            <v>3.9E-2</v>
          </cell>
        </row>
        <row r="597">
          <cell r="A597">
            <v>597</v>
          </cell>
          <cell r="S597" t="str">
            <v/>
          </cell>
        </row>
        <row r="598">
          <cell r="A598">
            <v>598</v>
          </cell>
          <cell r="S598" t="str">
            <v/>
          </cell>
        </row>
        <row r="599">
          <cell r="A599">
            <v>599</v>
          </cell>
          <cell r="C599" t="str">
            <v>제어 케이블</v>
          </cell>
          <cell r="D599" t="str">
            <v>CVV-S  2.0sq/2C</v>
          </cell>
          <cell r="E599" t="str">
            <v>m</v>
          </cell>
          <cell r="H599">
            <v>797</v>
          </cell>
          <cell r="I599">
            <v>711</v>
          </cell>
          <cell r="J599">
            <v>845</v>
          </cell>
          <cell r="K599">
            <v>693</v>
          </cell>
          <cell r="S599">
            <v>693</v>
          </cell>
          <cell r="U599">
            <v>0.05</v>
          </cell>
          <cell r="V599" t="str">
            <v>저케</v>
          </cell>
          <cell r="W599">
            <v>1.6799999999999999E-2</v>
          </cell>
        </row>
        <row r="600">
          <cell r="A600">
            <v>600</v>
          </cell>
          <cell r="C600" t="str">
            <v>제어 케이블</v>
          </cell>
          <cell r="D600" t="str">
            <v>CVV-S  2.0sq/3C</v>
          </cell>
          <cell r="E600" t="str">
            <v>m</v>
          </cell>
          <cell r="H600">
            <v>797</v>
          </cell>
          <cell r="I600">
            <v>823</v>
          </cell>
          <cell r="J600">
            <v>845</v>
          </cell>
          <cell r="K600">
            <v>802</v>
          </cell>
          <cell r="S600">
            <v>802</v>
          </cell>
          <cell r="U600">
            <v>0.05</v>
          </cell>
          <cell r="V600" t="str">
            <v>저케</v>
          </cell>
          <cell r="W600">
            <v>2.2799999999999997E-2</v>
          </cell>
        </row>
        <row r="601">
          <cell r="A601">
            <v>601</v>
          </cell>
          <cell r="C601" t="str">
            <v>제어 케이블</v>
          </cell>
          <cell r="D601" t="str">
            <v>CVV-S  2.0sq/4C</v>
          </cell>
          <cell r="E601" t="str">
            <v>m</v>
          </cell>
          <cell r="H601">
            <v>797</v>
          </cell>
          <cell r="I601">
            <v>954</v>
          </cell>
          <cell r="J601">
            <v>845</v>
          </cell>
          <cell r="K601">
            <v>930</v>
          </cell>
          <cell r="S601">
            <v>930</v>
          </cell>
          <cell r="U601">
            <v>0.05</v>
          </cell>
          <cell r="V601" t="str">
            <v>저케</v>
          </cell>
          <cell r="W601">
            <v>3.1199999999999999E-2</v>
          </cell>
        </row>
        <row r="602">
          <cell r="A602">
            <v>602</v>
          </cell>
          <cell r="C602" t="str">
            <v>제어 케이블</v>
          </cell>
          <cell r="D602" t="str">
            <v>CVV-S  2.0sq/5C</v>
          </cell>
          <cell r="E602" t="str">
            <v>m</v>
          </cell>
          <cell r="H602">
            <v>797</v>
          </cell>
          <cell r="I602">
            <v>1076</v>
          </cell>
          <cell r="J602">
            <v>845</v>
          </cell>
          <cell r="K602">
            <v>1049</v>
          </cell>
          <cell r="S602">
            <v>1049</v>
          </cell>
          <cell r="U602">
            <v>0.05</v>
          </cell>
          <cell r="V602" t="str">
            <v>저케</v>
          </cell>
          <cell r="W602">
            <v>3.8399999999999997E-2</v>
          </cell>
        </row>
        <row r="603">
          <cell r="A603">
            <v>603</v>
          </cell>
          <cell r="C603" t="str">
            <v>제어 케이블</v>
          </cell>
          <cell r="D603" t="str">
            <v>CVV-S  2.0sq/6C</v>
          </cell>
          <cell r="E603" t="str">
            <v>m</v>
          </cell>
          <cell r="H603">
            <v>797</v>
          </cell>
          <cell r="I603">
            <v>1218</v>
          </cell>
          <cell r="J603">
            <v>845</v>
          </cell>
          <cell r="K603">
            <v>1188</v>
          </cell>
          <cell r="S603">
            <v>1188</v>
          </cell>
          <cell r="U603">
            <v>0.05</v>
          </cell>
          <cell r="V603" t="str">
            <v>저케</v>
          </cell>
          <cell r="W603">
            <v>4.2000000000000003E-2</v>
          </cell>
        </row>
        <row r="604">
          <cell r="A604">
            <v>604</v>
          </cell>
          <cell r="C604" t="str">
            <v>제어 케이블</v>
          </cell>
          <cell r="D604" t="str">
            <v>CVV-S  2.0sq/7C</v>
          </cell>
          <cell r="E604" t="str">
            <v>m</v>
          </cell>
          <cell r="H604">
            <v>797</v>
          </cell>
          <cell r="I604">
            <v>1292</v>
          </cell>
          <cell r="J604">
            <v>845</v>
          </cell>
          <cell r="K604">
            <v>1261</v>
          </cell>
          <cell r="S604">
            <v>1261</v>
          </cell>
          <cell r="U604">
            <v>0.05</v>
          </cell>
          <cell r="V604" t="str">
            <v>저케</v>
          </cell>
          <cell r="W604">
            <v>4.6800000000000001E-2</v>
          </cell>
        </row>
        <row r="605">
          <cell r="A605">
            <v>605</v>
          </cell>
          <cell r="C605" t="str">
            <v>제어 케이블</v>
          </cell>
          <cell r="D605" t="str">
            <v>CVV-S  2.0sq/9C</v>
          </cell>
          <cell r="E605" t="str">
            <v>m</v>
          </cell>
          <cell r="H605">
            <v>797</v>
          </cell>
          <cell r="I605">
            <v>1621</v>
          </cell>
          <cell r="J605">
            <v>845</v>
          </cell>
          <cell r="K605">
            <v>1581</v>
          </cell>
          <cell r="S605">
            <v>1581</v>
          </cell>
          <cell r="U605">
            <v>0.05</v>
          </cell>
          <cell r="V605" t="str">
            <v>저케</v>
          </cell>
          <cell r="W605">
            <v>5.3999999999999999E-2</v>
          </cell>
        </row>
        <row r="606">
          <cell r="A606">
            <v>606</v>
          </cell>
          <cell r="C606" t="str">
            <v>제어 케이블</v>
          </cell>
          <cell r="D606" t="str">
            <v>CVV-S  2.0sq/10C</v>
          </cell>
          <cell r="E606" t="str">
            <v>m</v>
          </cell>
          <cell r="H606">
            <v>797</v>
          </cell>
          <cell r="I606">
            <v>1842</v>
          </cell>
          <cell r="J606">
            <v>845</v>
          </cell>
          <cell r="K606">
            <v>1796</v>
          </cell>
          <cell r="S606">
            <v>1796</v>
          </cell>
          <cell r="U606">
            <v>0.05</v>
          </cell>
          <cell r="V606" t="str">
            <v>저케</v>
          </cell>
          <cell r="W606">
            <v>5.7599999999999998E-2</v>
          </cell>
        </row>
        <row r="607">
          <cell r="A607">
            <v>607</v>
          </cell>
          <cell r="C607" t="str">
            <v>제어 케이블</v>
          </cell>
          <cell r="D607" t="str">
            <v>CVV-S  2.0sq/12C</v>
          </cell>
          <cell r="E607" t="str">
            <v>m</v>
          </cell>
          <cell r="H607">
            <v>797</v>
          </cell>
          <cell r="I607">
            <v>2076</v>
          </cell>
          <cell r="J607">
            <v>845</v>
          </cell>
          <cell r="K607">
            <v>2025</v>
          </cell>
          <cell r="S607">
            <v>2025</v>
          </cell>
          <cell r="U607">
            <v>0.05</v>
          </cell>
          <cell r="V607" t="str">
            <v>저케</v>
          </cell>
          <cell r="W607">
            <v>6.4799999999999996E-2</v>
          </cell>
        </row>
        <row r="608">
          <cell r="A608">
            <v>608</v>
          </cell>
          <cell r="C608" t="str">
            <v>제어 케이블</v>
          </cell>
          <cell r="D608" t="str">
            <v>CVV-S  2.0sq/15C</v>
          </cell>
          <cell r="E608" t="str">
            <v>m</v>
          </cell>
          <cell r="H608">
            <v>797</v>
          </cell>
          <cell r="I608">
            <v>2419</v>
          </cell>
          <cell r="J608">
            <v>845</v>
          </cell>
          <cell r="K608">
            <v>2358</v>
          </cell>
          <cell r="S608">
            <v>2358</v>
          </cell>
          <cell r="U608">
            <v>0.05</v>
          </cell>
          <cell r="V608" t="str">
            <v>저케</v>
          </cell>
          <cell r="W608">
            <v>7.5600000000000001E-2</v>
          </cell>
        </row>
        <row r="609">
          <cell r="A609">
            <v>609</v>
          </cell>
          <cell r="C609" t="str">
            <v>제어 케이블</v>
          </cell>
          <cell r="D609" t="str">
            <v>CVV-S  2.0sq/17C</v>
          </cell>
          <cell r="E609" t="str">
            <v>m</v>
          </cell>
          <cell r="H609">
            <v>797</v>
          </cell>
          <cell r="I609">
            <v>2634</v>
          </cell>
          <cell r="J609">
            <v>845</v>
          </cell>
          <cell r="K609">
            <v>2569</v>
          </cell>
          <cell r="S609">
            <v>2569</v>
          </cell>
          <cell r="U609">
            <v>0.05</v>
          </cell>
          <cell r="V609" t="str">
            <v>저케</v>
          </cell>
          <cell r="W609">
            <v>8.6399999999999991E-2</v>
          </cell>
        </row>
        <row r="610">
          <cell r="A610">
            <v>610</v>
          </cell>
          <cell r="C610" t="str">
            <v>제어 케이블</v>
          </cell>
          <cell r="D610" t="str">
            <v>CVV-S  2.0sq/19C</v>
          </cell>
          <cell r="E610" t="str">
            <v>m</v>
          </cell>
          <cell r="H610">
            <v>797</v>
          </cell>
          <cell r="I610">
            <v>2833</v>
          </cell>
          <cell r="J610">
            <v>845</v>
          </cell>
          <cell r="K610">
            <v>2763</v>
          </cell>
          <cell r="S610">
            <v>2763</v>
          </cell>
          <cell r="U610">
            <v>0.05</v>
          </cell>
          <cell r="V610" t="str">
            <v>저케</v>
          </cell>
          <cell r="W610">
            <v>8.6399999999999991E-2</v>
          </cell>
        </row>
        <row r="611">
          <cell r="A611">
            <v>611</v>
          </cell>
          <cell r="C611" t="str">
            <v>제어 케이블</v>
          </cell>
          <cell r="D611" t="str">
            <v>CVV-S  2.0sq/20C</v>
          </cell>
          <cell r="E611" t="str">
            <v>m</v>
          </cell>
          <cell r="H611">
            <v>797</v>
          </cell>
          <cell r="I611">
            <v>3007</v>
          </cell>
          <cell r="J611">
            <v>845</v>
          </cell>
          <cell r="K611">
            <v>2932</v>
          </cell>
          <cell r="S611">
            <v>2932</v>
          </cell>
          <cell r="U611">
            <v>0.05</v>
          </cell>
          <cell r="V611" t="str">
            <v>저케</v>
          </cell>
          <cell r="W611">
            <v>0.1008</v>
          </cell>
        </row>
        <row r="612">
          <cell r="A612">
            <v>612</v>
          </cell>
          <cell r="C612" t="str">
            <v>제어 케이블</v>
          </cell>
          <cell r="D612" t="str">
            <v>CVV-S  2.0sq/24C</v>
          </cell>
          <cell r="E612" t="str">
            <v>m</v>
          </cell>
          <cell r="H612">
            <v>797</v>
          </cell>
          <cell r="I612">
            <v>3724</v>
          </cell>
          <cell r="J612">
            <v>845</v>
          </cell>
          <cell r="K612">
            <v>3629</v>
          </cell>
          <cell r="S612">
            <v>3629</v>
          </cell>
          <cell r="U612">
            <v>0.05</v>
          </cell>
          <cell r="V612" t="str">
            <v>저케</v>
          </cell>
          <cell r="W612">
            <v>0.1008</v>
          </cell>
        </row>
        <row r="613">
          <cell r="A613">
            <v>613</v>
          </cell>
          <cell r="C613" t="str">
            <v>제어 케이블</v>
          </cell>
          <cell r="D613" t="str">
            <v>CVV-S  2.0sq/27C</v>
          </cell>
          <cell r="E613" t="str">
            <v>m</v>
          </cell>
          <cell r="H613">
            <v>797</v>
          </cell>
          <cell r="I613">
            <v>3996</v>
          </cell>
          <cell r="J613">
            <v>845</v>
          </cell>
          <cell r="K613">
            <v>3895</v>
          </cell>
          <cell r="S613">
            <v>3895</v>
          </cell>
          <cell r="U613">
            <v>0.05</v>
          </cell>
          <cell r="V613" t="str">
            <v>저케</v>
          </cell>
          <cell r="W613">
            <v>0.10919999999999999</v>
          </cell>
        </row>
        <row r="614">
          <cell r="A614">
            <v>614</v>
          </cell>
          <cell r="C614" t="str">
            <v>제어 케이블</v>
          </cell>
          <cell r="D614" t="str">
            <v>CVV-S  2.0sq/30C</v>
          </cell>
          <cell r="E614" t="str">
            <v>m</v>
          </cell>
          <cell r="H614">
            <v>797</v>
          </cell>
          <cell r="I614">
            <v>4421</v>
          </cell>
          <cell r="J614">
            <v>845</v>
          </cell>
          <cell r="K614">
            <v>4309</v>
          </cell>
          <cell r="S614">
            <v>4309</v>
          </cell>
          <cell r="U614">
            <v>0.05</v>
          </cell>
          <cell r="V614" t="str">
            <v>저케</v>
          </cell>
          <cell r="W614">
            <v>0.1176</v>
          </cell>
        </row>
        <row r="615">
          <cell r="A615">
            <v>615</v>
          </cell>
          <cell r="S615" t="str">
            <v/>
          </cell>
        </row>
        <row r="616">
          <cell r="A616">
            <v>616</v>
          </cell>
          <cell r="S616" t="str">
            <v/>
          </cell>
        </row>
        <row r="617">
          <cell r="A617">
            <v>617</v>
          </cell>
          <cell r="C617" t="str">
            <v>제어 케이블</v>
          </cell>
          <cell r="D617" t="str">
            <v>CVV-S  3.5sq/2C</v>
          </cell>
          <cell r="E617" t="str">
            <v>m</v>
          </cell>
          <cell r="H617">
            <v>797</v>
          </cell>
          <cell r="I617">
            <v>878</v>
          </cell>
          <cell r="J617">
            <v>845</v>
          </cell>
          <cell r="K617">
            <v>857</v>
          </cell>
          <cell r="S617">
            <v>857</v>
          </cell>
          <cell r="U617">
            <v>0.05</v>
          </cell>
          <cell r="V617" t="str">
            <v>저케</v>
          </cell>
          <cell r="W617">
            <v>1.9199999999999998E-2</v>
          </cell>
        </row>
        <row r="618">
          <cell r="A618">
            <v>618</v>
          </cell>
          <cell r="C618" t="str">
            <v>제어 케이블</v>
          </cell>
          <cell r="D618" t="str">
            <v>CVV-S  3.5sq/3C</v>
          </cell>
          <cell r="E618" t="str">
            <v>m</v>
          </cell>
          <cell r="H618">
            <v>797</v>
          </cell>
          <cell r="I618">
            <v>1050</v>
          </cell>
          <cell r="J618">
            <v>845</v>
          </cell>
          <cell r="K618">
            <v>1024</v>
          </cell>
          <cell r="S618">
            <v>1024</v>
          </cell>
          <cell r="U618">
            <v>0.05</v>
          </cell>
          <cell r="V618" t="str">
            <v>저케</v>
          </cell>
          <cell r="W618">
            <v>2.6399999999999996E-2</v>
          </cell>
        </row>
        <row r="619">
          <cell r="A619">
            <v>619</v>
          </cell>
          <cell r="C619" t="str">
            <v>제어 케이블</v>
          </cell>
          <cell r="D619" t="str">
            <v>CVV-S  3.5sq/4C</v>
          </cell>
          <cell r="E619" t="str">
            <v>m</v>
          </cell>
          <cell r="H619">
            <v>797</v>
          </cell>
          <cell r="I619">
            <v>1256</v>
          </cell>
          <cell r="J619">
            <v>845</v>
          </cell>
          <cell r="K619">
            <v>1223</v>
          </cell>
          <cell r="S619">
            <v>1223</v>
          </cell>
          <cell r="U619">
            <v>0.05</v>
          </cell>
          <cell r="V619" t="str">
            <v>저케</v>
          </cell>
          <cell r="W619">
            <v>3.4799999999999998E-2</v>
          </cell>
        </row>
        <row r="620">
          <cell r="A620">
            <v>620</v>
          </cell>
          <cell r="C620" t="str">
            <v>제어 케이블</v>
          </cell>
          <cell r="D620" t="str">
            <v>CVV-S  3.5sq/5C</v>
          </cell>
          <cell r="E620" t="str">
            <v>m</v>
          </cell>
          <cell r="H620">
            <v>797</v>
          </cell>
          <cell r="I620">
            <v>1456</v>
          </cell>
          <cell r="J620">
            <v>845</v>
          </cell>
          <cell r="K620">
            <v>1420</v>
          </cell>
          <cell r="S620">
            <v>1420</v>
          </cell>
          <cell r="U620">
            <v>0.05</v>
          </cell>
          <cell r="V620" t="str">
            <v>저케</v>
          </cell>
          <cell r="W620">
            <v>4.0800000000000003E-2</v>
          </cell>
        </row>
        <row r="621">
          <cell r="A621">
            <v>621</v>
          </cell>
          <cell r="S621" t="str">
            <v/>
          </cell>
        </row>
        <row r="622">
          <cell r="A622">
            <v>622</v>
          </cell>
          <cell r="S622" t="str">
            <v/>
          </cell>
        </row>
        <row r="623">
          <cell r="A623">
            <v>623</v>
          </cell>
          <cell r="C623" t="str">
            <v>제어 케이블</v>
          </cell>
          <cell r="D623" t="str">
            <v>CVV-S  5.5sq/2C</v>
          </cell>
          <cell r="E623" t="str">
            <v>m</v>
          </cell>
          <cell r="H623">
            <v>797</v>
          </cell>
          <cell r="I623">
            <v>1154</v>
          </cell>
          <cell r="J623">
            <v>845</v>
          </cell>
          <cell r="K623">
            <v>1126</v>
          </cell>
          <cell r="S623">
            <v>1126</v>
          </cell>
          <cell r="U623">
            <v>0.05</v>
          </cell>
          <cell r="V623" t="str">
            <v>저케</v>
          </cell>
          <cell r="W623">
            <v>2.1599999999999998E-2</v>
          </cell>
        </row>
        <row r="624">
          <cell r="A624">
            <v>624</v>
          </cell>
          <cell r="C624" t="str">
            <v>제어 케이블</v>
          </cell>
          <cell r="D624" t="str">
            <v>CVV-S  5.5sq/3C</v>
          </cell>
          <cell r="E624" t="str">
            <v>m</v>
          </cell>
          <cell r="H624">
            <v>797</v>
          </cell>
          <cell r="I624">
            <v>1410</v>
          </cell>
          <cell r="J624">
            <v>845</v>
          </cell>
          <cell r="K624">
            <v>1375</v>
          </cell>
          <cell r="S624">
            <v>1375</v>
          </cell>
          <cell r="U624">
            <v>0.05</v>
          </cell>
          <cell r="V624" t="str">
            <v>저케</v>
          </cell>
          <cell r="W624">
            <v>3.1199999999999999E-2</v>
          </cell>
        </row>
        <row r="625">
          <cell r="A625">
            <v>625</v>
          </cell>
          <cell r="C625" t="str">
            <v>제어 케이블</v>
          </cell>
          <cell r="D625" t="str">
            <v>CVV-S  5.5sq/4C</v>
          </cell>
          <cell r="E625" t="str">
            <v>m</v>
          </cell>
          <cell r="H625">
            <v>797</v>
          </cell>
          <cell r="I625">
            <v>1745</v>
          </cell>
          <cell r="J625">
            <v>845</v>
          </cell>
          <cell r="K625">
            <v>1702</v>
          </cell>
          <cell r="S625">
            <v>1702</v>
          </cell>
          <cell r="U625">
            <v>0.05</v>
          </cell>
          <cell r="V625" t="str">
            <v>저케</v>
          </cell>
          <cell r="W625">
            <v>4.0800000000000003E-2</v>
          </cell>
        </row>
        <row r="626">
          <cell r="A626">
            <v>626</v>
          </cell>
          <cell r="C626" t="str">
            <v>제어 케이블</v>
          </cell>
          <cell r="D626" t="str">
            <v>CVV-S  5.5sq/5C</v>
          </cell>
          <cell r="E626" t="str">
            <v>m</v>
          </cell>
          <cell r="H626">
            <v>797</v>
          </cell>
          <cell r="I626">
            <v>2038</v>
          </cell>
          <cell r="J626">
            <v>845</v>
          </cell>
          <cell r="K626">
            <v>1987</v>
          </cell>
          <cell r="S626">
            <v>1987</v>
          </cell>
          <cell r="U626">
            <v>0.05</v>
          </cell>
          <cell r="V626" t="str">
            <v>저케</v>
          </cell>
          <cell r="W626">
            <v>4.6800000000000001E-2</v>
          </cell>
        </row>
        <row r="627">
          <cell r="A627">
            <v>627</v>
          </cell>
          <cell r="S627" t="str">
            <v/>
          </cell>
        </row>
        <row r="628">
          <cell r="A628">
            <v>628</v>
          </cell>
          <cell r="C628" t="str">
            <v>제어 케이블</v>
          </cell>
          <cell r="D628" t="str">
            <v>CVV-SB  2.0sq/2C</v>
          </cell>
          <cell r="E628" t="str">
            <v>m</v>
          </cell>
          <cell r="H628">
            <v>797</v>
          </cell>
          <cell r="I628">
            <v>925</v>
          </cell>
          <cell r="J628">
            <v>845</v>
          </cell>
          <cell r="K628">
            <v>903</v>
          </cell>
          <cell r="S628">
            <v>903</v>
          </cell>
          <cell r="U628">
            <v>0.05</v>
          </cell>
          <cell r="V628" t="str">
            <v>저케</v>
          </cell>
          <cell r="W628">
            <v>1.6799999999999999E-2</v>
          </cell>
        </row>
        <row r="629">
          <cell r="A629">
            <v>629</v>
          </cell>
          <cell r="C629" t="str">
            <v>제어 케이블</v>
          </cell>
          <cell r="D629" t="str">
            <v>CVV-SB  2.0sq/3C</v>
          </cell>
          <cell r="E629" t="str">
            <v>m</v>
          </cell>
          <cell r="H629">
            <v>797</v>
          </cell>
          <cell r="I629">
            <v>1119</v>
          </cell>
          <cell r="J629">
            <v>845</v>
          </cell>
          <cell r="K629">
            <v>1091</v>
          </cell>
          <cell r="S629">
            <v>1091</v>
          </cell>
          <cell r="U629">
            <v>0.05</v>
          </cell>
          <cell r="V629" t="str">
            <v>저케</v>
          </cell>
          <cell r="W629">
            <v>2.2799999999999997E-2</v>
          </cell>
        </row>
        <row r="630">
          <cell r="A630">
            <v>630</v>
          </cell>
          <cell r="C630" t="str">
            <v>제어 케이블</v>
          </cell>
          <cell r="D630" t="str">
            <v>CVV-SB  2.0sq/4C</v>
          </cell>
          <cell r="E630" t="str">
            <v>m</v>
          </cell>
          <cell r="H630">
            <v>797</v>
          </cell>
          <cell r="I630">
            <v>1288</v>
          </cell>
          <cell r="J630">
            <v>845</v>
          </cell>
          <cell r="K630">
            <v>1257</v>
          </cell>
          <cell r="S630">
            <v>1257</v>
          </cell>
          <cell r="U630">
            <v>0.05</v>
          </cell>
          <cell r="V630" t="str">
            <v>저케</v>
          </cell>
          <cell r="W630">
            <v>3.1199999999999999E-2</v>
          </cell>
        </row>
        <row r="631">
          <cell r="A631">
            <v>631</v>
          </cell>
          <cell r="C631" t="str">
            <v>제어 케이블</v>
          </cell>
          <cell r="D631" t="str">
            <v>CVV-SB  2.0sq/5C</v>
          </cell>
          <cell r="E631" t="str">
            <v>m</v>
          </cell>
          <cell r="H631">
            <v>797</v>
          </cell>
          <cell r="I631">
            <v>1406</v>
          </cell>
          <cell r="J631">
            <v>845</v>
          </cell>
          <cell r="K631">
            <v>1371</v>
          </cell>
          <cell r="S631">
            <v>1371</v>
          </cell>
          <cell r="U631">
            <v>0.05</v>
          </cell>
          <cell r="V631" t="str">
            <v>저케</v>
          </cell>
          <cell r="W631">
            <v>3.8399999999999997E-2</v>
          </cell>
        </row>
        <row r="632">
          <cell r="A632">
            <v>632</v>
          </cell>
          <cell r="C632" t="str">
            <v>제어 케이블</v>
          </cell>
          <cell r="D632" t="str">
            <v>CVV-SB  2.0sq/6C</v>
          </cell>
          <cell r="E632" t="str">
            <v>m</v>
          </cell>
          <cell r="H632">
            <v>797</v>
          </cell>
          <cell r="I632">
            <v>1578</v>
          </cell>
          <cell r="J632">
            <v>845</v>
          </cell>
          <cell r="K632">
            <v>1540</v>
          </cell>
          <cell r="S632">
            <v>1540</v>
          </cell>
          <cell r="U632">
            <v>0.05</v>
          </cell>
          <cell r="V632" t="str">
            <v>저케</v>
          </cell>
          <cell r="W632">
            <v>4.2000000000000003E-2</v>
          </cell>
        </row>
        <row r="633">
          <cell r="A633">
            <v>633</v>
          </cell>
          <cell r="C633" t="str">
            <v>제어 케이블</v>
          </cell>
          <cell r="D633" t="str">
            <v>CVV-SB  2.0sq/7C</v>
          </cell>
          <cell r="E633" t="str">
            <v>m</v>
          </cell>
          <cell r="H633">
            <v>797</v>
          </cell>
          <cell r="I633">
            <v>1676</v>
          </cell>
          <cell r="J633">
            <v>845</v>
          </cell>
          <cell r="K633">
            <v>1635</v>
          </cell>
          <cell r="S633">
            <v>1635</v>
          </cell>
          <cell r="U633">
            <v>0.05</v>
          </cell>
          <cell r="V633" t="str">
            <v>저케</v>
          </cell>
          <cell r="W633">
            <v>4.6800000000000001E-2</v>
          </cell>
        </row>
        <row r="634">
          <cell r="A634">
            <v>634</v>
          </cell>
          <cell r="C634" t="str">
            <v>제어 케이블</v>
          </cell>
          <cell r="D634" t="str">
            <v>CVV-SB  2.0sq/9C</v>
          </cell>
          <cell r="E634" t="str">
            <v>m</v>
          </cell>
          <cell r="H634">
            <v>797</v>
          </cell>
          <cell r="I634">
            <v>1950</v>
          </cell>
          <cell r="J634">
            <v>845</v>
          </cell>
          <cell r="K634">
            <v>1900</v>
          </cell>
          <cell r="S634">
            <v>1900</v>
          </cell>
          <cell r="U634">
            <v>0.05</v>
          </cell>
          <cell r="V634" t="str">
            <v>저케</v>
          </cell>
          <cell r="W634">
            <v>5.3999999999999999E-2</v>
          </cell>
        </row>
        <row r="635">
          <cell r="A635">
            <v>635</v>
          </cell>
          <cell r="C635" t="str">
            <v>제어 케이블</v>
          </cell>
          <cell r="D635" t="str">
            <v>CVV-SB  2.0sq/10C</v>
          </cell>
          <cell r="E635" t="str">
            <v>m</v>
          </cell>
          <cell r="H635">
            <v>797</v>
          </cell>
          <cell r="I635">
            <v>2134</v>
          </cell>
          <cell r="J635">
            <v>845</v>
          </cell>
          <cell r="K635">
            <v>2081</v>
          </cell>
          <cell r="S635">
            <v>2081</v>
          </cell>
          <cell r="U635">
            <v>0.05</v>
          </cell>
          <cell r="V635" t="str">
            <v>저케</v>
          </cell>
          <cell r="W635">
            <v>5.7599999999999998E-2</v>
          </cell>
        </row>
        <row r="636">
          <cell r="A636">
            <v>636</v>
          </cell>
          <cell r="C636" t="str">
            <v>제어 케이블</v>
          </cell>
          <cell r="D636" t="str">
            <v>CVV-SB  2.0sq/12C</v>
          </cell>
          <cell r="E636" t="str">
            <v>m</v>
          </cell>
          <cell r="H636">
            <v>797</v>
          </cell>
          <cell r="I636">
            <v>2337</v>
          </cell>
          <cell r="J636">
            <v>845</v>
          </cell>
          <cell r="K636">
            <v>2278</v>
          </cell>
          <cell r="S636">
            <v>2278</v>
          </cell>
          <cell r="U636">
            <v>0.05</v>
          </cell>
          <cell r="V636" t="str">
            <v>저케</v>
          </cell>
          <cell r="W636">
            <v>6.4799999999999996E-2</v>
          </cell>
        </row>
        <row r="637">
          <cell r="A637">
            <v>637</v>
          </cell>
          <cell r="C637" t="str">
            <v>제어 케이블</v>
          </cell>
          <cell r="D637" t="str">
            <v>CVV-SB  2.0sq/15C</v>
          </cell>
          <cell r="E637" t="str">
            <v>m</v>
          </cell>
          <cell r="H637">
            <v>797</v>
          </cell>
          <cell r="I637">
            <v>2803</v>
          </cell>
          <cell r="J637">
            <v>845</v>
          </cell>
          <cell r="K637">
            <v>2733</v>
          </cell>
          <cell r="S637">
            <v>2733</v>
          </cell>
          <cell r="U637">
            <v>0.05</v>
          </cell>
          <cell r="V637" t="str">
            <v>저케</v>
          </cell>
          <cell r="W637">
            <v>7.5600000000000001E-2</v>
          </cell>
        </row>
        <row r="638">
          <cell r="A638">
            <v>638</v>
          </cell>
          <cell r="C638" t="str">
            <v>제어 케이블</v>
          </cell>
          <cell r="D638" t="str">
            <v>CVV-SB  2.0sq/17C</v>
          </cell>
          <cell r="E638" t="str">
            <v>m</v>
          </cell>
          <cell r="H638">
            <v>797</v>
          </cell>
          <cell r="I638">
            <v>3079</v>
          </cell>
          <cell r="J638">
            <v>845</v>
          </cell>
          <cell r="K638">
            <v>3002</v>
          </cell>
          <cell r="S638">
            <v>3002</v>
          </cell>
          <cell r="U638">
            <v>0.05</v>
          </cell>
          <cell r="V638" t="str">
            <v>저케</v>
          </cell>
          <cell r="W638">
            <v>8.2799999999999999E-2</v>
          </cell>
        </row>
        <row r="639">
          <cell r="A639">
            <v>639</v>
          </cell>
          <cell r="C639" t="str">
            <v>제어 케이블</v>
          </cell>
          <cell r="D639" t="str">
            <v>CVV-SB  2.0sq/19C</v>
          </cell>
          <cell r="E639" t="str">
            <v>m</v>
          </cell>
          <cell r="H639">
            <v>797</v>
          </cell>
          <cell r="I639">
            <v>3252</v>
          </cell>
          <cell r="J639">
            <v>845</v>
          </cell>
          <cell r="K639">
            <v>3171</v>
          </cell>
          <cell r="S639">
            <v>3171</v>
          </cell>
          <cell r="U639">
            <v>0.05</v>
          </cell>
          <cell r="V639" t="str">
            <v>저케</v>
          </cell>
          <cell r="W639">
            <v>8.6399999999999991E-2</v>
          </cell>
        </row>
        <row r="640">
          <cell r="A640">
            <v>640</v>
          </cell>
          <cell r="C640" t="str">
            <v>제어 케이블</v>
          </cell>
          <cell r="D640" t="str">
            <v>CVV-SB  2.0sq/22C</v>
          </cell>
          <cell r="E640" t="str">
            <v>m</v>
          </cell>
          <cell r="H640">
            <v>797</v>
          </cell>
          <cell r="I640">
            <v>3902</v>
          </cell>
          <cell r="J640">
            <v>845</v>
          </cell>
          <cell r="K640">
            <v>3804</v>
          </cell>
          <cell r="S640">
            <v>3804</v>
          </cell>
          <cell r="U640">
            <v>0.05</v>
          </cell>
          <cell r="V640" t="str">
            <v>저케</v>
          </cell>
          <cell r="W640">
            <v>9.4799999999999995E-2</v>
          </cell>
        </row>
        <row r="641">
          <cell r="A641">
            <v>641</v>
          </cell>
          <cell r="C641" t="str">
            <v>제어 케이블</v>
          </cell>
          <cell r="D641" t="str">
            <v>CVV-SB  2.0sq/24C</v>
          </cell>
          <cell r="E641" t="str">
            <v>m</v>
          </cell>
          <cell r="H641">
            <v>797</v>
          </cell>
          <cell r="I641">
            <v>3877</v>
          </cell>
          <cell r="J641">
            <v>845</v>
          </cell>
          <cell r="K641">
            <v>3780</v>
          </cell>
          <cell r="S641">
            <v>3780</v>
          </cell>
          <cell r="U641">
            <v>0.05</v>
          </cell>
          <cell r="V641" t="str">
            <v>저케</v>
          </cell>
          <cell r="W641">
            <v>0.1008</v>
          </cell>
        </row>
        <row r="642">
          <cell r="A642">
            <v>642</v>
          </cell>
          <cell r="C642" t="str">
            <v>제어 케이블</v>
          </cell>
          <cell r="D642" t="str">
            <v>CVV-SB  2.0sq/27C</v>
          </cell>
          <cell r="E642" t="str">
            <v>m</v>
          </cell>
          <cell r="H642">
            <v>797</v>
          </cell>
          <cell r="I642">
            <v>4250</v>
          </cell>
          <cell r="J642">
            <v>845</v>
          </cell>
          <cell r="K642">
            <v>3884</v>
          </cell>
          <cell r="S642">
            <v>3884</v>
          </cell>
          <cell r="U642">
            <v>0.05</v>
          </cell>
          <cell r="V642" t="str">
            <v>저케</v>
          </cell>
          <cell r="W642">
            <v>0.11399999999999999</v>
          </cell>
        </row>
        <row r="643">
          <cell r="A643">
            <v>643</v>
          </cell>
          <cell r="C643" t="str">
            <v>제어 케이블</v>
          </cell>
          <cell r="D643" t="str">
            <v>CVV-SB  2.0sq/30C</v>
          </cell>
          <cell r="E643" t="str">
            <v>m</v>
          </cell>
          <cell r="H643">
            <v>797</v>
          </cell>
          <cell r="I643">
            <v>4548</v>
          </cell>
          <cell r="J643">
            <v>845</v>
          </cell>
          <cell r="K643">
            <v>4434</v>
          </cell>
          <cell r="S643">
            <v>4434</v>
          </cell>
          <cell r="U643">
            <v>0.05</v>
          </cell>
          <cell r="V643" t="str">
            <v>저케</v>
          </cell>
          <cell r="W643">
            <v>0.1176</v>
          </cell>
        </row>
        <row r="644">
          <cell r="A644">
            <v>644</v>
          </cell>
          <cell r="S644" t="str">
            <v/>
          </cell>
        </row>
        <row r="645">
          <cell r="A645">
            <v>645</v>
          </cell>
          <cell r="C645" t="str">
            <v>제어 케이블</v>
          </cell>
          <cell r="D645" t="str">
            <v>CVV-SB  1.25sq/2C</v>
          </cell>
          <cell r="E645" t="str">
            <v>m</v>
          </cell>
          <cell r="H645">
            <v>797</v>
          </cell>
          <cell r="I645">
            <v>691</v>
          </cell>
          <cell r="J645">
            <v>845</v>
          </cell>
          <cell r="K645">
            <v>673</v>
          </cell>
          <cell r="S645">
            <v>673</v>
          </cell>
          <cell r="U645">
            <v>0.05</v>
          </cell>
          <cell r="V645" t="str">
            <v>저케</v>
          </cell>
          <cell r="W645">
            <v>1.6799999999999999E-2</v>
          </cell>
        </row>
        <row r="646">
          <cell r="A646">
            <v>646</v>
          </cell>
          <cell r="C646" t="str">
            <v>제어 케이블</v>
          </cell>
          <cell r="D646" t="str">
            <v>CVV-SB  3.5sq/2C</v>
          </cell>
          <cell r="E646" t="str">
            <v>m</v>
          </cell>
          <cell r="H646">
            <v>797</v>
          </cell>
          <cell r="I646">
            <v>1170</v>
          </cell>
          <cell r="J646">
            <v>845</v>
          </cell>
          <cell r="K646">
            <v>1141</v>
          </cell>
          <cell r="S646">
            <v>1141</v>
          </cell>
          <cell r="U646">
            <v>0.05</v>
          </cell>
          <cell r="V646" t="str">
            <v>저케</v>
          </cell>
          <cell r="W646">
            <v>1.9199999999999998E-2</v>
          </cell>
        </row>
        <row r="647">
          <cell r="A647">
            <v>647</v>
          </cell>
          <cell r="C647" t="str">
            <v>제어 케이블</v>
          </cell>
          <cell r="D647" t="str">
            <v>CVV-SB  3.5sq/3C</v>
          </cell>
          <cell r="E647" t="str">
            <v>m</v>
          </cell>
          <cell r="H647">
            <v>797</v>
          </cell>
          <cell r="I647">
            <v>1379</v>
          </cell>
          <cell r="J647">
            <v>845</v>
          </cell>
          <cell r="K647">
            <v>1345</v>
          </cell>
          <cell r="S647">
            <v>1345</v>
          </cell>
          <cell r="U647">
            <v>0.05</v>
          </cell>
          <cell r="V647" t="str">
            <v>저케</v>
          </cell>
          <cell r="W647">
            <v>2.6399999999999996E-2</v>
          </cell>
        </row>
        <row r="648">
          <cell r="A648">
            <v>648</v>
          </cell>
          <cell r="C648" t="str">
            <v>제어 케이블</v>
          </cell>
          <cell r="D648" t="str">
            <v>CVV-SB  3.5sq/4C</v>
          </cell>
          <cell r="E648" t="str">
            <v>m</v>
          </cell>
          <cell r="H648">
            <v>797</v>
          </cell>
          <cell r="I648">
            <v>1583</v>
          </cell>
          <cell r="J648">
            <v>845</v>
          </cell>
          <cell r="K648">
            <v>1544</v>
          </cell>
          <cell r="S648">
            <v>1544</v>
          </cell>
          <cell r="U648">
            <v>0.05</v>
          </cell>
          <cell r="V648" t="str">
            <v>저케</v>
          </cell>
          <cell r="W648">
            <v>3.4799999999999998E-2</v>
          </cell>
        </row>
        <row r="649">
          <cell r="A649">
            <v>649</v>
          </cell>
          <cell r="C649" t="str">
            <v>제어 케이블</v>
          </cell>
          <cell r="D649" t="str">
            <v>CVV-SB  3.5sq/5C</v>
          </cell>
          <cell r="E649" t="str">
            <v>m</v>
          </cell>
          <cell r="H649">
            <v>797</v>
          </cell>
          <cell r="I649">
            <v>1721</v>
          </cell>
          <cell r="J649">
            <v>845</v>
          </cell>
          <cell r="K649">
            <v>1678</v>
          </cell>
          <cell r="S649">
            <v>1678</v>
          </cell>
          <cell r="U649">
            <v>0.05</v>
          </cell>
          <cell r="V649" t="str">
            <v>저케</v>
          </cell>
          <cell r="W649">
            <v>4.0800000000000003E-2</v>
          </cell>
        </row>
        <row r="650">
          <cell r="A650">
            <v>650</v>
          </cell>
          <cell r="S650" t="str">
            <v/>
          </cell>
        </row>
        <row r="651">
          <cell r="A651">
            <v>651</v>
          </cell>
          <cell r="S651" t="str">
            <v/>
          </cell>
        </row>
        <row r="652">
          <cell r="A652">
            <v>652</v>
          </cell>
          <cell r="C652" t="str">
            <v>제어 케이블</v>
          </cell>
          <cell r="D652" t="str">
            <v>CVV-SB  5.5sq/2C</v>
          </cell>
          <cell r="E652" t="str">
            <v>m</v>
          </cell>
          <cell r="H652">
            <v>797</v>
          </cell>
          <cell r="I652">
            <v>1413</v>
          </cell>
          <cell r="J652">
            <v>845</v>
          </cell>
          <cell r="K652">
            <v>1379</v>
          </cell>
          <cell r="S652">
            <v>1379</v>
          </cell>
          <cell r="U652">
            <v>0.05</v>
          </cell>
          <cell r="V652" t="str">
            <v>저케</v>
          </cell>
          <cell r="W652">
            <v>2.1599999999999998E-2</v>
          </cell>
        </row>
        <row r="653">
          <cell r="A653">
            <v>653</v>
          </cell>
          <cell r="C653" t="str">
            <v>제어 케이블</v>
          </cell>
          <cell r="D653" t="str">
            <v>CVV-SB  5.5sq/3C</v>
          </cell>
          <cell r="E653" t="str">
            <v>m</v>
          </cell>
          <cell r="H653">
            <v>797</v>
          </cell>
          <cell r="I653">
            <v>1740</v>
          </cell>
          <cell r="J653">
            <v>845</v>
          </cell>
          <cell r="K653">
            <v>1696</v>
          </cell>
          <cell r="S653">
            <v>1696</v>
          </cell>
          <cell r="U653">
            <v>0.05</v>
          </cell>
          <cell r="V653" t="str">
            <v>저케</v>
          </cell>
          <cell r="W653">
            <v>3.1199999999999999E-2</v>
          </cell>
        </row>
        <row r="654">
          <cell r="A654">
            <v>654</v>
          </cell>
          <cell r="C654" t="str">
            <v>제어 케이블</v>
          </cell>
          <cell r="D654" t="str">
            <v>CVV-SB  5.5sq/4C</v>
          </cell>
          <cell r="E654" t="str">
            <v>m</v>
          </cell>
          <cell r="H654">
            <v>797</v>
          </cell>
          <cell r="I654">
            <v>2000</v>
          </cell>
          <cell r="J654">
            <v>845</v>
          </cell>
          <cell r="K654">
            <v>1950</v>
          </cell>
          <cell r="S654">
            <v>1950</v>
          </cell>
          <cell r="U654">
            <v>0.05</v>
          </cell>
          <cell r="V654" t="str">
            <v>저케</v>
          </cell>
          <cell r="W654">
            <v>4.0800000000000003E-2</v>
          </cell>
        </row>
        <row r="655">
          <cell r="A655">
            <v>655</v>
          </cell>
          <cell r="C655" t="str">
            <v>제어 케이블</v>
          </cell>
          <cell r="D655" t="str">
            <v>CVV-SB  5.5sq/5C</v>
          </cell>
          <cell r="E655" t="str">
            <v>m</v>
          </cell>
          <cell r="H655">
            <v>797</v>
          </cell>
          <cell r="I655">
            <v>2352</v>
          </cell>
          <cell r="J655">
            <v>845</v>
          </cell>
          <cell r="K655">
            <v>2293</v>
          </cell>
          <cell r="S655">
            <v>2293</v>
          </cell>
          <cell r="U655">
            <v>0.05</v>
          </cell>
          <cell r="V655" t="str">
            <v>저케</v>
          </cell>
          <cell r="W655">
            <v>4.6800000000000001E-2</v>
          </cell>
        </row>
        <row r="656">
          <cell r="A656">
            <v>656</v>
          </cell>
          <cell r="S656" t="str">
            <v/>
          </cell>
        </row>
        <row r="657">
          <cell r="A657">
            <v>657</v>
          </cell>
          <cell r="S657" t="str">
            <v/>
          </cell>
        </row>
        <row r="658">
          <cell r="A658">
            <v>658</v>
          </cell>
          <cell r="B658" t="str">
            <v>옥외</v>
          </cell>
          <cell r="C658" t="str">
            <v>제어 케이블</v>
          </cell>
          <cell r="D658" t="str">
            <v>CVV  2.0sq/2C</v>
          </cell>
          <cell r="E658" t="str">
            <v>m</v>
          </cell>
          <cell r="H658">
            <v>796</v>
          </cell>
          <cell r="I658">
            <v>450</v>
          </cell>
          <cell r="J658">
            <v>845</v>
          </cell>
          <cell r="K658">
            <v>463</v>
          </cell>
          <cell r="S658">
            <v>450</v>
          </cell>
          <cell r="U658">
            <v>0.03</v>
          </cell>
          <cell r="V658" t="str">
            <v>저케</v>
          </cell>
          <cell r="W658">
            <v>1.4E-2</v>
          </cell>
        </row>
        <row r="659">
          <cell r="A659">
            <v>659</v>
          </cell>
          <cell r="B659" t="str">
            <v>옥외</v>
          </cell>
          <cell r="C659" t="str">
            <v>제어 케이블</v>
          </cell>
          <cell r="D659" t="str">
            <v>CVV  2.0sq/3C</v>
          </cell>
          <cell r="E659" t="str">
            <v>m</v>
          </cell>
          <cell r="H659">
            <v>796</v>
          </cell>
          <cell r="I659">
            <v>550</v>
          </cell>
          <cell r="J659">
            <v>845</v>
          </cell>
          <cell r="K659">
            <v>565</v>
          </cell>
          <cell r="S659">
            <v>550</v>
          </cell>
          <cell r="U659">
            <v>0.03</v>
          </cell>
          <cell r="V659" t="str">
            <v>저케</v>
          </cell>
          <cell r="W659">
            <v>1.9E-2</v>
          </cell>
        </row>
        <row r="660">
          <cell r="A660">
            <v>660</v>
          </cell>
          <cell r="B660" t="str">
            <v>옥외</v>
          </cell>
          <cell r="C660" t="str">
            <v>제어 케이블</v>
          </cell>
          <cell r="D660" t="str">
            <v>CVV  2.0sq/4C</v>
          </cell>
          <cell r="E660" t="str">
            <v>m</v>
          </cell>
          <cell r="H660">
            <v>796</v>
          </cell>
          <cell r="I660">
            <v>670</v>
          </cell>
          <cell r="J660">
            <v>845</v>
          </cell>
          <cell r="K660">
            <v>690</v>
          </cell>
          <cell r="S660">
            <v>670</v>
          </cell>
          <cell r="U660">
            <v>0.03</v>
          </cell>
          <cell r="V660" t="str">
            <v>저케</v>
          </cell>
          <cell r="W660">
            <v>2.5999999999999999E-2</v>
          </cell>
        </row>
        <row r="661">
          <cell r="A661">
            <v>661</v>
          </cell>
          <cell r="B661" t="str">
            <v>옥외</v>
          </cell>
          <cell r="C661" t="str">
            <v>제어 케이블</v>
          </cell>
          <cell r="D661" t="str">
            <v>CVV  2.0sq/5C</v>
          </cell>
          <cell r="E661" t="str">
            <v>m</v>
          </cell>
          <cell r="H661">
            <v>796</v>
          </cell>
          <cell r="I661">
            <v>765</v>
          </cell>
          <cell r="J661">
            <v>845</v>
          </cell>
          <cell r="K661">
            <v>787</v>
          </cell>
          <cell r="S661">
            <v>765</v>
          </cell>
          <cell r="U661">
            <v>0.03</v>
          </cell>
          <cell r="V661" t="str">
            <v>저케</v>
          </cell>
          <cell r="W661">
            <v>3.2000000000000001E-2</v>
          </cell>
        </row>
        <row r="662">
          <cell r="A662">
            <v>662</v>
          </cell>
          <cell r="B662" t="str">
            <v>옥외</v>
          </cell>
          <cell r="C662" t="str">
            <v>제어 케이블</v>
          </cell>
          <cell r="D662" t="str">
            <v>CVV  2.0sq/6C</v>
          </cell>
          <cell r="E662" t="str">
            <v>m</v>
          </cell>
          <cell r="H662">
            <v>796</v>
          </cell>
          <cell r="I662">
            <v>884</v>
          </cell>
          <cell r="J662">
            <v>845</v>
          </cell>
          <cell r="K662">
            <v>909</v>
          </cell>
          <cell r="S662">
            <v>884</v>
          </cell>
          <cell r="U662">
            <v>0.03</v>
          </cell>
          <cell r="V662" t="str">
            <v>저케</v>
          </cell>
          <cell r="W662">
            <v>3.5000000000000003E-2</v>
          </cell>
        </row>
        <row r="663">
          <cell r="A663">
            <v>663</v>
          </cell>
          <cell r="B663" t="str">
            <v>옥외</v>
          </cell>
          <cell r="C663" t="str">
            <v>제어 케이블</v>
          </cell>
          <cell r="D663" t="str">
            <v>CVV  2.0sq/7C</v>
          </cell>
          <cell r="E663" t="str">
            <v>m</v>
          </cell>
          <cell r="H663">
            <v>796</v>
          </cell>
          <cell r="I663">
            <v>945</v>
          </cell>
          <cell r="J663">
            <v>845</v>
          </cell>
          <cell r="K663">
            <v>972</v>
          </cell>
          <cell r="S663">
            <v>945</v>
          </cell>
          <cell r="U663">
            <v>0.03</v>
          </cell>
          <cell r="V663" t="str">
            <v>저케</v>
          </cell>
          <cell r="W663">
            <v>3.9E-2</v>
          </cell>
        </row>
        <row r="664">
          <cell r="A664">
            <v>664</v>
          </cell>
          <cell r="B664" t="str">
            <v>옥외</v>
          </cell>
          <cell r="C664" t="str">
            <v>제어 케이블</v>
          </cell>
          <cell r="D664" t="str">
            <v>CVV  2.0sq/8C</v>
          </cell>
          <cell r="E664" t="str">
            <v>m</v>
          </cell>
          <cell r="H664">
            <v>796</v>
          </cell>
          <cell r="I664">
            <v>1178</v>
          </cell>
          <cell r="J664">
            <v>845</v>
          </cell>
          <cell r="K664">
            <v>1211</v>
          </cell>
          <cell r="S664">
            <v>1178</v>
          </cell>
          <cell r="U664">
            <v>0.03</v>
          </cell>
          <cell r="V664" t="str">
            <v>저케</v>
          </cell>
          <cell r="W664">
            <v>4.2000000000000003E-2</v>
          </cell>
        </row>
        <row r="665">
          <cell r="A665">
            <v>665</v>
          </cell>
          <cell r="B665" t="str">
            <v>옥외</v>
          </cell>
          <cell r="C665" t="str">
            <v>제어 케이블</v>
          </cell>
          <cell r="D665" t="str">
            <v>CVV  2.0sq/9C</v>
          </cell>
          <cell r="E665" t="str">
            <v>m</v>
          </cell>
          <cell r="H665">
            <v>796</v>
          </cell>
          <cell r="I665">
            <v>1283</v>
          </cell>
          <cell r="J665">
            <v>845</v>
          </cell>
          <cell r="K665">
            <v>1319</v>
          </cell>
          <cell r="S665">
            <v>1283</v>
          </cell>
          <cell r="U665">
            <v>0.03</v>
          </cell>
          <cell r="V665" t="str">
            <v>저케</v>
          </cell>
          <cell r="W665">
            <v>4.4999999999999998E-2</v>
          </cell>
        </row>
        <row r="666">
          <cell r="A666">
            <v>666</v>
          </cell>
          <cell r="B666" t="str">
            <v>옥외</v>
          </cell>
          <cell r="C666" t="str">
            <v>제어 케이블</v>
          </cell>
          <cell r="D666" t="str">
            <v>CVV  2.0sq/10C</v>
          </cell>
          <cell r="E666" t="str">
            <v>m</v>
          </cell>
          <cell r="H666">
            <v>796</v>
          </cell>
          <cell r="I666">
            <v>1472</v>
          </cell>
          <cell r="J666">
            <v>845</v>
          </cell>
          <cell r="K666">
            <v>1514</v>
          </cell>
          <cell r="S666">
            <v>1472</v>
          </cell>
          <cell r="U666">
            <v>0.03</v>
          </cell>
          <cell r="V666" t="str">
            <v>저케</v>
          </cell>
          <cell r="W666">
            <v>4.8000000000000001E-2</v>
          </cell>
        </row>
        <row r="667">
          <cell r="A667">
            <v>667</v>
          </cell>
          <cell r="B667" t="str">
            <v>옥외</v>
          </cell>
          <cell r="C667" t="str">
            <v>제어 케이블</v>
          </cell>
          <cell r="D667" t="str">
            <v>CVV  2.0sq/12C</v>
          </cell>
          <cell r="E667" t="str">
            <v>m</v>
          </cell>
          <cell r="H667">
            <v>796</v>
          </cell>
          <cell r="I667">
            <v>1632</v>
          </cell>
          <cell r="J667">
            <v>845</v>
          </cell>
          <cell r="K667">
            <v>1679</v>
          </cell>
          <cell r="S667">
            <v>1632</v>
          </cell>
          <cell r="U667">
            <v>0.03</v>
          </cell>
          <cell r="V667" t="str">
            <v>저케</v>
          </cell>
          <cell r="W667">
            <v>5.3999999999999999E-2</v>
          </cell>
        </row>
        <row r="668">
          <cell r="A668">
            <v>668</v>
          </cell>
          <cell r="B668" t="str">
            <v>옥외</v>
          </cell>
          <cell r="C668" t="str">
            <v>제어 케이블</v>
          </cell>
          <cell r="D668" t="str">
            <v>CVV  2.0sq/15C</v>
          </cell>
          <cell r="E668" t="str">
            <v>m</v>
          </cell>
          <cell r="H668">
            <v>796</v>
          </cell>
          <cell r="I668">
            <v>2114</v>
          </cell>
          <cell r="J668">
            <v>845</v>
          </cell>
          <cell r="K668">
            <v>2175</v>
          </cell>
          <cell r="S668">
            <v>2114</v>
          </cell>
          <cell r="U668">
            <v>0.03</v>
          </cell>
          <cell r="V668" t="str">
            <v>저케</v>
          </cell>
          <cell r="W668">
            <v>6.3E-2</v>
          </cell>
        </row>
        <row r="669">
          <cell r="A669">
            <v>669</v>
          </cell>
          <cell r="B669" t="str">
            <v>옥외</v>
          </cell>
          <cell r="C669" t="str">
            <v>제어 케이블</v>
          </cell>
          <cell r="D669" t="str">
            <v>CVV  2.0sq/19C</v>
          </cell>
          <cell r="E669" t="str">
            <v>m</v>
          </cell>
          <cell r="H669">
            <v>796</v>
          </cell>
          <cell r="I669">
            <v>2390</v>
          </cell>
          <cell r="J669">
            <v>845</v>
          </cell>
          <cell r="K669">
            <v>2459</v>
          </cell>
          <cell r="S669">
            <v>2390</v>
          </cell>
          <cell r="U669">
            <v>0.03</v>
          </cell>
          <cell r="V669" t="str">
            <v>저케</v>
          </cell>
          <cell r="W669">
            <v>7.1999999999999995E-2</v>
          </cell>
        </row>
        <row r="670">
          <cell r="A670">
            <v>670</v>
          </cell>
          <cell r="B670" t="str">
            <v>옥외</v>
          </cell>
          <cell r="C670" t="str">
            <v>제어 케이블</v>
          </cell>
          <cell r="D670" t="str">
            <v>CVV  2.0sq/24C</v>
          </cell>
          <cell r="E670" t="str">
            <v>m</v>
          </cell>
          <cell r="H670">
            <v>796</v>
          </cell>
          <cell r="I670">
            <v>3021</v>
          </cell>
          <cell r="J670">
            <v>845</v>
          </cell>
          <cell r="K670">
            <v>3108</v>
          </cell>
          <cell r="S670">
            <v>3021</v>
          </cell>
          <cell r="U670">
            <v>0.03</v>
          </cell>
          <cell r="V670" t="str">
            <v>저케</v>
          </cell>
          <cell r="W670">
            <v>8.4000000000000005E-2</v>
          </cell>
        </row>
        <row r="671">
          <cell r="A671">
            <v>671</v>
          </cell>
          <cell r="B671" t="str">
            <v>옥외</v>
          </cell>
          <cell r="C671" t="str">
            <v>제어 케이블</v>
          </cell>
          <cell r="D671" t="str">
            <v>CVV  2.0sq/27C</v>
          </cell>
          <cell r="E671" t="str">
            <v>m</v>
          </cell>
          <cell r="H671">
            <v>796</v>
          </cell>
          <cell r="I671">
            <v>3297</v>
          </cell>
          <cell r="J671">
            <v>845</v>
          </cell>
          <cell r="K671">
            <v>3391</v>
          </cell>
          <cell r="S671">
            <v>3297</v>
          </cell>
          <cell r="U671">
            <v>0.03</v>
          </cell>
          <cell r="V671" t="str">
            <v>저케</v>
          </cell>
          <cell r="W671">
            <v>9.0999999999999998E-2</v>
          </cell>
        </row>
        <row r="672">
          <cell r="A672">
            <v>672</v>
          </cell>
          <cell r="B672" t="str">
            <v>옥외</v>
          </cell>
          <cell r="C672" t="str">
            <v>제어 케이블</v>
          </cell>
          <cell r="D672" t="str">
            <v>CVV  2.0sq/30C</v>
          </cell>
          <cell r="E672" t="str">
            <v>m</v>
          </cell>
          <cell r="H672">
            <v>796</v>
          </cell>
          <cell r="I672">
            <v>3689</v>
          </cell>
          <cell r="J672">
            <v>845</v>
          </cell>
          <cell r="K672">
            <v>3795</v>
          </cell>
          <cell r="S672">
            <v>3689</v>
          </cell>
          <cell r="U672">
            <v>0.03</v>
          </cell>
          <cell r="V672" t="str">
            <v>저케</v>
          </cell>
          <cell r="W672">
            <v>9.8000000000000004E-2</v>
          </cell>
        </row>
        <row r="673">
          <cell r="A673">
            <v>673</v>
          </cell>
          <cell r="S673" t="str">
            <v/>
          </cell>
        </row>
        <row r="674">
          <cell r="A674">
            <v>674</v>
          </cell>
          <cell r="S674" t="str">
            <v/>
          </cell>
        </row>
        <row r="675">
          <cell r="A675">
            <v>675</v>
          </cell>
          <cell r="B675" t="str">
            <v>옥외</v>
          </cell>
          <cell r="C675" t="str">
            <v>제어 케이블</v>
          </cell>
          <cell r="D675" t="str">
            <v>CVV  3.5sq/2C</v>
          </cell>
          <cell r="E675" t="str">
            <v>m</v>
          </cell>
          <cell r="H675">
            <v>796</v>
          </cell>
          <cell r="I675">
            <v>659</v>
          </cell>
          <cell r="J675">
            <v>845</v>
          </cell>
          <cell r="K675">
            <v>678</v>
          </cell>
          <cell r="S675">
            <v>659</v>
          </cell>
          <cell r="U675">
            <v>0.03</v>
          </cell>
          <cell r="V675" t="str">
            <v>저케</v>
          </cell>
          <cell r="W675">
            <v>1.6E-2</v>
          </cell>
        </row>
        <row r="676">
          <cell r="A676">
            <v>676</v>
          </cell>
          <cell r="B676" t="str">
            <v>옥외</v>
          </cell>
          <cell r="C676" t="str">
            <v>제어 케이블</v>
          </cell>
          <cell r="D676" t="str">
            <v>CVV  3.5sq/3C</v>
          </cell>
          <cell r="E676" t="str">
            <v>m</v>
          </cell>
          <cell r="H676">
            <v>796</v>
          </cell>
          <cell r="I676">
            <v>812</v>
          </cell>
          <cell r="J676">
            <v>845</v>
          </cell>
          <cell r="K676">
            <v>835</v>
          </cell>
          <cell r="S676">
            <v>812</v>
          </cell>
          <cell r="U676">
            <v>0.03</v>
          </cell>
          <cell r="V676" t="str">
            <v>저케</v>
          </cell>
          <cell r="W676">
            <v>2.1999999999999999E-2</v>
          </cell>
        </row>
        <row r="677">
          <cell r="A677">
            <v>677</v>
          </cell>
          <cell r="B677" t="str">
            <v>옥외</v>
          </cell>
          <cell r="C677" t="str">
            <v>제어 케이블</v>
          </cell>
          <cell r="D677" t="str">
            <v>CVV  3.5sq/4C</v>
          </cell>
          <cell r="E677" t="str">
            <v>m</v>
          </cell>
          <cell r="H677">
            <v>796</v>
          </cell>
          <cell r="I677">
            <v>971</v>
          </cell>
          <cell r="J677">
            <v>845</v>
          </cell>
          <cell r="K677">
            <v>999</v>
          </cell>
          <cell r="S677">
            <v>971</v>
          </cell>
          <cell r="U677">
            <v>0.03</v>
          </cell>
          <cell r="V677" t="str">
            <v>저케</v>
          </cell>
          <cell r="W677">
            <v>2.9000000000000001E-2</v>
          </cell>
        </row>
        <row r="678">
          <cell r="A678">
            <v>678</v>
          </cell>
          <cell r="B678" t="str">
            <v>옥외</v>
          </cell>
          <cell r="C678" t="str">
            <v>제어 케이블</v>
          </cell>
          <cell r="D678" t="str">
            <v>CVV  3.5sq/5C</v>
          </cell>
          <cell r="E678" t="str">
            <v>m</v>
          </cell>
          <cell r="H678">
            <v>796</v>
          </cell>
          <cell r="I678">
            <v>1137</v>
          </cell>
          <cell r="J678">
            <v>845</v>
          </cell>
          <cell r="K678">
            <v>1169</v>
          </cell>
          <cell r="S678">
            <v>1137</v>
          </cell>
          <cell r="U678">
            <v>0.03</v>
          </cell>
          <cell r="V678" t="str">
            <v>저케</v>
          </cell>
          <cell r="W678">
            <v>3.4000000000000002E-2</v>
          </cell>
        </row>
        <row r="679">
          <cell r="A679">
            <v>679</v>
          </cell>
          <cell r="B679" t="str">
            <v>옥외</v>
          </cell>
          <cell r="C679" t="str">
            <v>제어 케이블</v>
          </cell>
          <cell r="D679" t="str">
            <v>CVV  3.5sq/12C</v>
          </cell>
          <cell r="E679" t="str">
            <v>m</v>
          </cell>
          <cell r="H679">
            <v>796</v>
          </cell>
          <cell r="I679">
            <v>2440</v>
          </cell>
          <cell r="J679">
            <v>845</v>
          </cell>
          <cell r="K679">
            <v>2509</v>
          </cell>
          <cell r="S679">
            <v>2440</v>
          </cell>
          <cell r="U679">
            <v>0.03</v>
          </cell>
          <cell r="V679" t="str">
            <v>저케</v>
          </cell>
          <cell r="W679">
            <v>5.8000000000000003E-2</v>
          </cell>
        </row>
        <row r="680">
          <cell r="A680">
            <v>680</v>
          </cell>
          <cell r="S680" t="str">
            <v/>
          </cell>
        </row>
        <row r="681">
          <cell r="A681">
            <v>681</v>
          </cell>
          <cell r="B681" t="str">
            <v>옥외</v>
          </cell>
          <cell r="C681" t="str">
            <v>제어 케이블</v>
          </cell>
          <cell r="D681" t="str">
            <v>CVV  5.5sq/2C</v>
          </cell>
          <cell r="E681" t="str">
            <v>m</v>
          </cell>
          <cell r="H681">
            <v>796</v>
          </cell>
          <cell r="I681">
            <v>828</v>
          </cell>
          <cell r="J681">
            <v>845</v>
          </cell>
          <cell r="K681">
            <v>852</v>
          </cell>
          <cell r="S681">
            <v>828</v>
          </cell>
          <cell r="U681">
            <v>0.03</v>
          </cell>
          <cell r="V681" t="str">
            <v>저케</v>
          </cell>
          <cell r="W681">
            <v>1.7999999999999999E-2</v>
          </cell>
        </row>
        <row r="682">
          <cell r="A682">
            <v>682</v>
          </cell>
          <cell r="B682" t="str">
            <v>옥외</v>
          </cell>
          <cell r="C682" t="str">
            <v>제어 케이블</v>
          </cell>
          <cell r="D682" t="str">
            <v>CVV  5.5sq/3C</v>
          </cell>
          <cell r="E682" t="str">
            <v>m</v>
          </cell>
          <cell r="H682">
            <v>796</v>
          </cell>
          <cell r="I682">
            <v>1083</v>
          </cell>
          <cell r="J682">
            <v>845</v>
          </cell>
          <cell r="K682">
            <v>1114</v>
          </cell>
          <cell r="S682">
            <v>1083</v>
          </cell>
          <cell r="U682">
            <v>0.03</v>
          </cell>
          <cell r="V682" t="str">
            <v>저케</v>
          </cell>
          <cell r="W682">
            <v>2.5999999999999999E-2</v>
          </cell>
        </row>
        <row r="683">
          <cell r="A683">
            <v>683</v>
          </cell>
          <cell r="B683" t="str">
            <v>옥외</v>
          </cell>
          <cell r="C683" t="str">
            <v>제어 케이블</v>
          </cell>
          <cell r="D683" t="str">
            <v>CVV  5.5sq/4C</v>
          </cell>
          <cell r="E683" t="str">
            <v>m</v>
          </cell>
          <cell r="H683">
            <v>796</v>
          </cell>
          <cell r="I683">
            <v>1345</v>
          </cell>
          <cell r="J683">
            <v>845</v>
          </cell>
          <cell r="K683">
            <v>1383</v>
          </cell>
          <cell r="S683">
            <v>1345</v>
          </cell>
          <cell r="U683">
            <v>0.03</v>
          </cell>
          <cell r="V683" t="str">
            <v>저케</v>
          </cell>
          <cell r="W683">
            <v>3.4000000000000002E-2</v>
          </cell>
        </row>
        <row r="684">
          <cell r="A684">
            <v>684</v>
          </cell>
          <cell r="B684" t="str">
            <v>옥외</v>
          </cell>
          <cell r="C684" t="str">
            <v>제어 케이블</v>
          </cell>
          <cell r="D684" t="str">
            <v>CVV  5.5sq/5C</v>
          </cell>
          <cell r="E684" t="str">
            <v>m</v>
          </cell>
          <cell r="H684">
            <v>796</v>
          </cell>
          <cell r="I684">
            <v>1628</v>
          </cell>
          <cell r="J684">
            <v>845</v>
          </cell>
          <cell r="K684">
            <v>1675</v>
          </cell>
          <cell r="S684">
            <v>1628</v>
          </cell>
          <cell r="U684">
            <v>0.03</v>
          </cell>
          <cell r="V684" t="str">
            <v>저케</v>
          </cell>
          <cell r="W684">
            <v>3.9E-2</v>
          </cell>
        </row>
        <row r="685">
          <cell r="A685">
            <v>685</v>
          </cell>
          <cell r="S685" t="str">
            <v/>
          </cell>
        </row>
        <row r="686">
          <cell r="A686">
            <v>686</v>
          </cell>
          <cell r="S686" t="str">
            <v/>
          </cell>
        </row>
        <row r="687">
          <cell r="A687">
            <v>687</v>
          </cell>
          <cell r="B687" t="str">
            <v>옥외</v>
          </cell>
          <cell r="C687" t="str">
            <v>제어 케이블</v>
          </cell>
          <cell r="D687" t="str">
            <v>CVV-S  2.0sq/2C</v>
          </cell>
          <cell r="E687" t="str">
            <v>m</v>
          </cell>
          <cell r="H687">
            <v>797</v>
          </cell>
          <cell r="I687">
            <v>711</v>
          </cell>
          <cell r="J687">
            <v>845</v>
          </cell>
          <cell r="K687">
            <v>693</v>
          </cell>
          <cell r="S687">
            <v>693</v>
          </cell>
          <cell r="U687">
            <v>0.03</v>
          </cell>
          <cell r="V687" t="str">
            <v>저케</v>
          </cell>
          <cell r="W687">
            <v>1.6799999999999999E-2</v>
          </cell>
        </row>
        <row r="688">
          <cell r="A688">
            <v>688</v>
          </cell>
          <cell r="B688" t="str">
            <v>옥외</v>
          </cell>
          <cell r="C688" t="str">
            <v>제어 케이블</v>
          </cell>
          <cell r="D688" t="str">
            <v>CVV-S  2.0sq/3C</v>
          </cell>
          <cell r="E688" t="str">
            <v>m</v>
          </cell>
          <cell r="H688">
            <v>797</v>
          </cell>
          <cell r="I688">
            <v>823</v>
          </cell>
          <cell r="J688">
            <v>845</v>
          </cell>
          <cell r="K688">
            <v>802</v>
          </cell>
          <cell r="S688">
            <v>802</v>
          </cell>
          <cell r="U688">
            <v>0.03</v>
          </cell>
          <cell r="V688" t="str">
            <v>저케</v>
          </cell>
          <cell r="W688">
            <v>2.2799999999999997E-2</v>
          </cell>
        </row>
        <row r="689">
          <cell r="A689">
            <v>689</v>
          </cell>
          <cell r="B689" t="str">
            <v>옥외</v>
          </cell>
          <cell r="C689" t="str">
            <v>제어 케이블</v>
          </cell>
          <cell r="D689" t="str">
            <v>CVV-S  2.0sq/4C</v>
          </cell>
          <cell r="E689" t="str">
            <v>m</v>
          </cell>
          <cell r="H689">
            <v>797</v>
          </cell>
          <cell r="I689">
            <v>954</v>
          </cell>
          <cell r="J689">
            <v>845</v>
          </cell>
          <cell r="K689">
            <v>930</v>
          </cell>
          <cell r="S689">
            <v>930</v>
          </cell>
          <cell r="U689">
            <v>0.03</v>
          </cell>
          <cell r="V689" t="str">
            <v>저케</v>
          </cell>
          <cell r="W689">
            <v>3.1199999999999999E-2</v>
          </cell>
        </row>
        <row r="690">
          <cell r="A690">
            <v>690</v>
          </cell>
          <cell r="B690" t="str">
            <v>옥외</v>
          </cell>
          <cell r="C690" t="str">
            <v>제어 케이블</v>
          </cell>
          <cell r="D690" t="str">
            <v>CVV-S  2.0sq/5C</v>
          </cell>
          <cell r="E690" t="str">
            <v>m</v>
          </cell>
          <cell r="H690">
            <v>797</v>
          </cell>
          <cell r="I690">
            <v>1076</v>
          </cell>
          <cell r="J690">
            <v>845</v>
          </cell>
          <cell r="K690">
            <v>1049</v>
          </cell>
          <cell r="S690">
            <v>1049</v>
          </cell>
          <cell r="U690">
            <v>0.03</v>
          </cell>
          <cell r="V690" t="str">
            <v>저케</v>
          </cell>
          <cell r="W690">
            <v>3.8399999999999997E-2</v>
          </cell>
        </row>
        <row r="691">
          <cell r="A691">
            <v>691</v>
          </cell>
          <cell r="B691" t="str">
            <v>옥외</v>
          </cell>
          <cell r="C691" t="str">
            <v>제어 케이블</v>
          </cell>
          <cell r="D691" t="str">
            <v>CVV-S  2.0sq/6C</v>
          </cell>
          <cell r="E691" t="str">
            <v>m</v>
          </cell>
          <cell r="H691">
            <v>797</v>
          </cell>
          <cell r="I691">
            <v>1218</v>
          </cell>
          <cell r="J691">
            <v>845</v>
          </cell>
          <cell r="K691">
            <v>1188</v>
          </cell>
          <cell r="S691">
            <v>1188</v>
          </cell>
          <cell r="U691">
            <v>0.03</v>
          </cell>
          <cell r="V691" t="str">
            <v>저케</v>
          </cell>
          <cell r="W691">
            <v>4.2000000000000003E-2</v>
          </cell>
        </row>
        <row r="692">
          <cell r="A692">
            <v>692</v>
          </cell>
          <cell r="B692" t="str">
            <v>옥외</v>
          </cell>
          <cell r="C692" t="str">
            <v>제어 케이블</v>
          </cell>
          <cell r="D692" t="str">
            <v>CVV-S  2.0sq/7C</v>
          </cell>
          <cell r="E692" t="str">
            <v>m</v>
          </cell>
          <cell r="H692">
            <v>797</v>
          </cell>
          <cell r="I692">
            <v>1292</v>
          </cell>
          <cell r="J692">
            <v>845</v>
          </cell>
          <cell r="K692">
            <v>1261</v>
          </cell>
          <cell r="S692">
            <v>1261</v>
          </cell>
          <cell r="U692">
            <v>0.03</v>
          </cell>
          <cell r="V692" t="str">
            <v>저케</v>
          </cell>
          <cell r="W692">
            <v>4.6800000000000001E-2</v>
          </cell>
        </row>
        <row r="693">
          <cell r="A693">
            <v>693</v>
          </cell>
          <cell r="B693" t="str">
            <v>옥외</v>
          </cell>
          <cell r="C693" t="str">
            <v>제어 케이블</v>
          </cell>
          <cell r="D693" t="str">
            <v>CVV-S  2.0sq/9C</v>
          </cell>
          <cell r="E693" t="str">
            <v>m</v>
          </cell>
          <cell r="H693">
            <v>797</v>
          </cell>
          <cell r="I693">
            <v>1621</v>
          </cell>
          <cell r="J693">
            <v>845</v>
          </cell>
          <cell r="K693">
            <v>1581</v>
          </cell>
          <cell r="S693">
            <v>1581</v>
          </cell>
          <cell r="U693">
            <v>0.03</v>
          </cell>
          <cell r="V693" t="str">
            <v>저케</v>
          </cell>
          <cell r="W693">
            <v>5.3999999999999999E-2</v>
          </cell>
        </row>
        <row r="694">
          <cell r="A694">
            <v>694</v>
          </cell>
          <cell r="B694" t="str">
            <v>옥외</v>
          </cell>
          <cell r="C694" t="str">
            <v>제어 케이블</v>
          </cell>
          <cell r="D694" t="str">
            <v>CVV-S  2.0sq/10C</v>
          </cell>
          <cell r="E694" t="str">
            <v>m</v>
          </cell>
          <cell r="H694">
            <v>797</v>
          </cell>
          <cell r="I694">
            <v>1842</v>
          </cell>
          <cell r="J694">
            <v>845</v>
          </cell>
          <cell r="K694">
            <v>1796</v>
          </cell>
          <cell r="S694">
            <v>1796</v>
          </cell>
          <cell r="U694">
            <v>0.03</v>
          </cell>
          <cell r="V694" t="str">
            <v>저케</v>
          </cell>
          <cell r="W694">
            <v>5.7599999999999998E-2</v>
          </cell>
        </row>
        <row r="695">
          <cell r="A695">
            <v>695</v>
          </cell>
          <cell r="B695" t="str">
            <v>옥외</v>
          </cell>
          <cell r="C695" t="str">
            <v>제어 케이블</v>
          </cell>
          <cell r="D695" t="str">
            <v>CVV-S  2.0sq/12C</v>
          </cell>
          <cell r="E695" t="str">
            <v>m</v>
          </cell>
          <cell r="H695">
            <v>797</v>
          </cell>
          <cell r="I695">
            <v>2076</v>
          </cell>
          <cell r="J695">
            <v>845</v>
          </cell>
          <cell r="K695">
            <v>2025</v>
          </cell>
          <cell r="S695">
            <v>2025</v>
          </cell>
          <cell r="U695">
            <v>0.03</v>
          </cell>
          <cell r="V695" t="str">
            <v>저케</v>
          </cell>
          <cell r="W695">
            <v>6.4799999999999996E-2</v>
          </cell>
        </row>
        <row r="696">
          <cell r="A696">
            <v>696</v>
          </cell>
          <cell r="B696" t="str">
            <v>옥외</v>
          </cell>
          <cell r="C696" t="str">
            <v>제어 케이블</v>
          </cell>
          <cell r="D696" t="str">
            <v>CVV-S  2.0sq/15C</v>
          </cell>
          <cell r="E696" t="str">
            <v>m</v>
          </cell>
          <cell r="H696">
            <v>797</v>
          </cell>
          <cell r="I696">
            <v>2419</v>
          </cell>
          <cell r="J696">
            <v>845</v>
          </cell>
          <cell r="K696">
            <v>2358</v>
          </cell>
          <cell r="S696">
            <v>2358</v>
          </cell>
          <cell r="U696">
            <v>0.03</v>
          </cell>
          <cell r="V696" t="str">
            <v>저케</v>
          </cell>
          <cell r="W696">
            <v>7.5600000000000001E-2</v>
          </cell>
        </row>
        <row r="697">
          <cell r="A697">
            <v>697</v>
          </cell>
          <cell r="B697" t="str">
            <v>옥외</v>
          </cell>
          <cell r="C697" t="str">
            <v>제어 케이블</v>
          </cell>
          <cell r="D697" t="str">
            <v>CVV-S  2.0sq/17C</v>
          </cell>
          <cell r="E697" t="str">
            <v>m</v>
          </cell>
          <cell r="H697">
            <v>797</v>
          </cell>
          <cell r="I697">
            <v>2634</v>
          </cell>
          <cell r="J697">
            <v>845</v>
          </cell>
          <cell r="K697">
            <v>2569</v>
          </cell>
          <cell r="S697">
            <v>2569</v>
          </cell>
          <cell r="U697">
            <v>0.03</v>
          </cell>
          <cell r="V697" t="str">
            <v>저케</v>
          </cell>
          <cell r="W697">
            <v>8.6399999999999991E-2</v>
          </cell>
        </row>
        <row r="698">
          <cell r="A698">
            <v>698</v>
          </cell>
          <cell r="B698" t="str">
            <v>옥외</v>
          </cell>
          <cell r="C698" t="str">
            <v>제어 케이블</v>
          </cell>
          <cell r="D698" t="str">
            <v>CVV-S  2.0sq/19C</v>
          </cell>
          <cell r="E698" t="str">
            <v>m</v>
          </cell>
          <cell r="H698">
            <v>797</v>
          </cell>
          <cell r="I698">
            <v>2833</v>
          </cell>
          <cell r="J698">
            <v>845</v>
          </cell>
          <cell r="K698">
            <v>2763</v>
          </cell>
          <cell r="S698">
            <v>2763</v>
          </cell>
          <cell r="U698">
            <v>0.03</v>
          </cell>
          <cell r="V698" t="str">
            <v>저케</v>
          </cell>
          <cell r="W698">
            <v>8.6399999999999991E-2</v>
          </cell>
        </row>
        <row r="699">
          <cell r="A699">
            <v>699</v>
          </cell>
          <cell r="B699" t="str">
            <v>옥외</v>
          </cell>
          <cell r="C699" t="str">
            <v>제어 케이블</v>
          </cell>
          <cell r="D699" t="str">
            <v>CVV-S  2.0sq/20C</v>
          </cell>
          <cell r="E699" t="str">
            <v>m</v>
          </cell>
          <cell r="H699">
            <v>797</v>
          </cell>
          <cell r="I699">
            <v>3007</v>
          </cell>
          <cell r="J699">
            <v>845</v>
          </cell>
          <cell r="K699">
            <v>2932</v>
          </cell>
          <cell r="S699">
            <v>2932</v>
          </cell>
          <cell r="U699">
            <v>0.03</v>
          </cell>
          <cell r="V699" t="str">
            <v>저케</v>
          </cell>
          <cell r="W699">
            <v>0.1008</v>
          </cell>
        </row>
        <row r="700">
          <cell r="A700">
            <v>700</v>
          </cell>
          <cell r="B700" t="str">
            <v>옥외</v>
          </cell>
          <cell r="C700" t="str">
            <v>제어 케이블</v>
          </cell>
          <cell r="D700" t="str">
            <v>CVV-S  2.0sq/24C</v>
          </cell>
          <cell r="E700" t="str">
            <v>m</v>
          </cell>
          <cell r="H700">
            <v>797</v>
          </cell>
          <cell r="I700">
            <v>3724</v>
          </cell>
          <cell r="J700">
            <v>845</v>
          </cell>
          <cell r="K700">
            <v>3629</v>
          </cell>
          <cell r="S700">
            <v>3629</v>
          </cell>
          <cell r="U700">
            <v>0.03</v>
          </cell>
          <cell r="V700" t="str">
            <v>저케</v>
          </cell>
          <cell r="W700">
            <v>0.1008</v>
          </cell>
        </row>
        <row r="701">
          <cell r="A701">
            <v>701</v>
          </cell>
          <cell r="B701" t="str">
            <v>옥외</v>
          </cell>
          <cell r="C701" t="str">
            <v>제어 케이블</v>
          </cell>
          <cell r="D701" t="str">
            <v>CVV-S  2.0sq/27C</v>
          </cell>
          <cell r="E701" t="str">
            <v>m</v>
          </cell>
          <cell r="H701">
            <v>797</v>
          </cell>
          <cell r="I701">
            <v>3996</v>
          </cell>
          <cell r="J701">
            <v>845</v>
          </cell>
          <cell r="K701">
            <v>3895</v>
          </cell>
          <cell r="S701">
            <v>3895</v>
          </cell>
          <cell r="U701">
            <v>0.03</v>
          </cell>
          <cell r="V701" t="str">
            <v>저케</v>
          </cell>
          <cell r="W701">
            <v>0.10919999999999999</v>
          </cell>
        </row>
        <row r="702">
          <cell r="A702">
            <v>702</v>
          </cell>
          <cell r="B702" t="str">
            <v>옥외</v>
          </cell>
          <cell r="C702" t="str">
            <v>제어 케이블</v>
          </cell>
          <cell r="D702" t="str">
            <v>CVV-S  2.0sq/30C</v>
          </cell>
          <cell r="E702" t="str">
            <v>m</v>
          </cell>
          <cell r="H702">
            <v>797</v>
          </cell>
          <cell r="I702">
            <v>4421</v>
          </cell>
          <cell r="J702">
            <v>845</v>
          </cell>
          <cell r="K702">
            <v>4309</v>
          </cell>
          <cell r="S702">
            <v>4309</v>
          </cell>
          <cell r="U702">
            <v>0.03</v>
          </cell>
          <cell r="V702" t="str">
            <v>저케</v>
          </cell>
          <cell r="W702">
            <v>0.1176</v>
          </cell>
        </row>
        <row r="703">
          <cell r="A703">
            <v>703</v>
          </cell>
          <cell r="S703" t="str">
            <v/>
          </cell>
        </row>
        <row r="704">
          <cell r="A704">
            <v>704</v>
          </cell>
          <cell r="S704" t="str">
            <v/>
          </cell>
        </row>
        <row r="705">
          <cell r="A705">
            <v>705</v>
          </cell>
          <cell r="B705" t="str">
            <v>옥외</v>
          </cell>
          <cell r="C705" t="str">
            <v>제어 케이블</v>
          </cell>
          <cell r="D705" t="str">
            <v>CVV-S  3.5sq/2C</v>
          </cell>
          <cell r="E705" t="str">
            <v>m</v>
          </cell>
          <cell r="H705">
            <v>797</v>
          </cell>
          <cell r="I705">
            <v>878</v>
          </cell>
          <cell r="J705">
            <v>845</v>
          </cell>
          <cell r="K705">
            <v>857</v>
          </cell>
          <cell r="S705">
            <v>857</v>
          </cell>
          <cell r="U705">
            <v>0.03</v>
          </cell>
          <cell r="V705" t="str">
            <v>저케</v>
          </cell>
          <cell r="W705">
            <v>1.9199999999999998E-2</v>
          </cell>
        </row>
        <row r="706">
          <cell r="A706">
            <v>706</v>
          </cell>
          <cell r="B706" t="str">
            <v>옥외</v>
          </cell>
          <cell r="C706" t="str">
            <v>제어 케이블</v>
          </cell>
          <cell r="D706" t="str">
            <v>CVV-S  3.5sq/3C</v>
          </cell>
          <cell r="E706" t="str">
            <v>m</v>
          </cell>
          <cell r="H706">
            <v>797</v>
          </cell>
          <cell r="I706">
            <v>1050</v>
          </cell>
          <cell r="J706">
            <v>845</v>
          </cell>
          <cell r="K706">
            <v>1024</v>
          </cell>
          <cell r="S706">
            <v>1024</v>
          </cell>
          <cell r="U706">
            <v>0.03</v>
          </cell>
          <cell r="V706" t="str">
            <v>저케</v>
          </cell>
          <cell r="W706">
            <v>2.6399999999999996E-2</v>
          </cell>
        </row>
        <row r="707">
          <cell r="A707">
            <v>707</v>
          </cell>
          <cell r="B707" t="str">
            <v>옥외</v>
          </cell>
          <cell r="C707" t="str">
            <v>제어 케이블</v>
          </cell>
          <cell r="D707" t="str">
            <v>CVV-S  3.5sq/4C</v>
          </cell>
          <cell r="E707" t="str">
            <v>m</v>
          </cell>
          <cell r="H707">
            <v>797</v>
          </cell>
          <cell r="I707">
            <v>1256</v>
          </cell>
          <cell r="J707">
            <v>845</v>
          </cell>
          <cell r="K707">
            <v>1223</v>
          </cell>
          <cell r="S707">
            <v>1223</v>
          </cell>
          <cell r="U707">
            <v>0.03</v>
          </cell>
          <cell r="V707" t="str">
            <v>저케</v>
          </cell>
          <cell r="W707">
            <v>3.4799999999999998E-2</v>
          </cell>
        </row>
        <row r="708">
          <cell r="A708">
            <v>708</v>
          </cell>
          <cell r="B708" t="str">
            <v>옥외</v>
          </cell>
          <cell r="C708" t="str">
            <v>제어 케이블</v>
          </cell>
          <cell r="D708" t="str">
            <v>CVV-S  3.5sq/5C</v>
          </cell>
          <cell r="E708" t="str">
            <v>m</v>
          </cell>
          <cell r="H708">
            <v>797</v>
          </cell>
          <cell r="I708">
            <v>1456</v>
          </cell>
          <cell r="J708">
            <v>845</v>
          </cell>
          <cell r="K708">
            <v>1420</v>
          </cell>
          <cell r="S708">
            <v>1420</v>
          </cell>
          <cell r="U708">
            <v>0.03</v>
          </cell>
          <cell r="V708" t="str">
            <v>저케</v>
          </cell>
          <cell r="W708">
            <v>4.0800000000000003E-2</v>
          </cell>
        </row>
        <row r="709">
          <cell r="A709">
            <v>709</v>
          </cell>
          <cell r="S709" t="str">
            <v/>
          </cell>
        </row>
        <row r="710">
          <cell r="A710">
            <v>710</v>
          </cell>
          <cell r="S710" t="str">
            <v/>
          </cell>
        </row>
        <row r="711">
          <cell r="A711">
            <v>711</v>
          </cell>
          <cell r="B711" t="str">
            <v>옥외</v>
          </cell>
          <cell r="C711" t="str">
            <v>제어 케이블</v>
          </cell>
          <cell r="D711" t="str">
            <v>CVV-S  5.5sq/2C</v>
          </cell>
          <cell r="E711" t="str">
            <v>m</v>
          </cell>
          <cell r="H711">
            <v>797</v>
          </cell>
          <cell r="I711">
            <v>1154</v>
          </cell>
          <cell r="J711">
            <v>845</v>
          </cell>
          <cell r="K711">
            <v>1126</v>
          </cell>
          <cell r="S711">
            <v>1126</v>
          </cell>
          <cell r="U711">
            <v>0.03</v>
          </cell>
          <cell r="V711" t="str">
            <v>저케</v>
          </cell>
          <cell r="W711">
            <v>2.1599999999999998E-2</v>
          </cell>
        </row>
        <row r="712">
          <cell r="A712">
            <v>712</v>
          </cell>
          <cell r="B712" t="str">
            <v>옥외</v>
          </cell>
          <cell r="C712" t="str">
            <v>제어 케이블</v>
          </cell>
          <cell r="D712" t="str">
            <v>CVV-S  5.5sq/3C</v>
          </cell>
          <cell r="E712" t="str">
            <v>m</v>
          </cell>
          <cell r="H712">
            <v>797</v>
          </cell>
          <cell r="I712">
            <v>1410</v>
          </cell>
          <cell r="J712">
            <v>845</v>
          </cell>
          <cell r="K712">
            <v>1375</v>
          </cell>
          <cell r="S712">
            <v>1375</v>
          </cell>
          <cell r="U712">
            <v>0.03</v>
          </cell>
          <cell r="V712" t="str">
            <v>저케</v>
          </cell>
          <cell r="W712">
            <v>3.1199999999999999E-2</v>
          </cell>
        </row>
        <row r="713">
          <cell r="A713">
            <v>713</v>
          </cell>
          <cell r="B713" t="str">
            <v>옥외</v>
          </cell>
          <cell r="C713" t="str">
            <v>제어 케이블</v>
          </cell>
          <cell r="D713" t="str">
            <v>CVV-S  5.5sq/4C</v>
          </cell>
          <cell r="E713" t="str">
            <v>m</v>
          </cell>
          <cell r="H713">
            <v>797</v>
          </cell>
          <cell r="I713">
            <v>1745</v>
          </cell>
          <cell r="J713">
            <v>845</v>
          </cell>
          <cell r="K713">
            <v>1702</v>
          </cell>
          <cell r="S713">
            <v>1702</v>
          </cell>
          <cell r="U713">
            <v>0.03</v>
          </cell>
          <cell r="V713" t="str">
            <v>저케</v>
          </cell>
          <cell r="W713">
            <v>4.0800000000000003E-2</v>
          </cell>
        </row>
        <row r="714">
          <cell r="A714">
            <v>714</v>
          </cell>
          <cell r="B714" t="str">
            <v>옥외</v>
          </cell>
          <cell r="C714" t="str">
            <v>제어 케이블</v>
          </cell>
          <cell r="D714" t="str">
            <v>CVV-S  5.5sq/5C</v>
          </cell>
          <cell r="E714" t="str">
            <v>m</v>
          </cell>
          <cell r="H714">
            <v>797</v>
          </cell>
          <cell r="I714">
            <v>2038</v>
          </cell>
          <cell r="J714">
            <v>845</v>
          </cell>
          <cell r="K714">
            <v>1987</v>
          </cell>
          <cell r="S714">
            <v>1987</v>
          </cell>
          <cell r="U714">
            <v>0.03</v>
          </cell>
          <cell r="V714" t="str">
            <v>저케</v>
          </cell>
          <cell r="W714">
            <v>4.6800000000000001E-2</v>
          </cell>
        </row>
        <row r="715">
          <cell r="A715">
            <v>715</v>
          </cell>
          <cell r="S715" t="str">
            <v/>
          </cell>
        </row>
        <row r="716">
          <cell r="A716">
            <v>716</v>
          </cell>
          <cell r="B716" t="str">
            <v>옥외</v>
          </cell>
          <cell r="C716" t="str">
            <v>제어 케이블</v>
          </cell>
          <cell r="D716" t="str">
            <v>CVV-SB  2.0sq/2C</v>
          </cell>
          <cell r="E716" t="str">
            <v>m</v>
          </cell>
          <cell r="H716">
            <v>797</v>
          </cell>
          <cell r="I716">
            <v>925</v>
          </cell>
          <cell r="J716">
            <v>845</v>
          </cell>
          <cell r="K716">
            <v>903</v>
          </cell>
          <cell r="S716">
            <v>903</v>
          </cell>
          <cell r="U716">
            <v>0.03</v>
          </cell>
          <cell r="V716" t="str">
            <v>저케</v>
          </cell>
          <cell r="W716">
            <v>1.6799999999999999E-2</v>
          </cell>
        </row>
        <row r="717">
          <cell r="A717">
            <v>717</v>
          </cell>
          <cell r="B717" t="str">
            <v>옥외</v>
          </cell>
          <cell r="C717" t="str">
            <v>제어 케이블</v>
          </cell>
          <cell r="D717" t="str">
            <v>CVV-SB  2.0sq/3C</v>
          </cell>
          <cell r="E717" t="str">
            <v>m</v>
          </cell>
          <cell r="H717">
            <v>797</v>
          </cell>
          <cell r="I717">
            <v>1119</v>
          </cell>
          <cell r="J717">
            <v>845</v>
          </cell>
          <cell r="K717">
            <v>1091</v>
          </cell>
          <cell r="S717">
            <v>1091</v>
          </cell>
          <cell r="U717">
            <v>0.03</v>
          </cell>
          <cell r="V717" t="str">
            <v>저케</v>
          </cell>
          <cell r="W717">
            <v>2.2799999999999997E-2</v>
          </cell>
        </row>
        <row r="718">
          <cell r="A718">
            <v>718</v>
          </cell>
          <cell r="B718" t="str">
            <v>옥외</v>
          </cell>
          <cell r="C718" t="str">
            <v>제어 케이블</v>
          </cell>
          <cell r="D718" t="str">
            <v>CVV-SB  2.0sq/4C</v>
          </cell>
          <cell r="E718" t="str">
            <v>m</v>
          </cell>
          <cell r="H718">
            <v>797</v>
          </cell>
          <cell r="I718">
            <v>1288</v>
          </cell>
          <cell r="J718">
            <v>845</v>
          </cell>
          <cell r="K718">
            <v>1257</v>
          </cell>
          <cell r="S718">
            <v>1257</v>
          </cell>
          <cell r="U718">
            <v>0.03</v>
          </cell>
          <cell r="V718" t="str">
            <v>저케</v>
          </cell>
          <cell r="W718">
            <v>3.1199999999999999E-2</v>
          </cell>
        </row>
        <row r="719">
          <cell r="A719">
            <v>719</v>
          </cell>
          <cell r="B719" t="str">
            <v>옥외</v>
          </cell>
          <cell r="C719" t="str">
            <v>제어 케이블</v>
          </cell>
          <cell r="D719" t="str">
            <v>CVV-SB  2.0sq/5C</v>
          </cell>
          <cell r="E719" t="str">
            <v>m</v>
          </cell>
          <cell r="H719">
            <v>797</v>
          </cell>
          <cell r="I719">
            <v>1406</v>
          </cell>
          <cell r="J719">
            <v>845</v>
          </cell>
          <cell r="K719">
            <v>1371</v>
          </cell>
          <cell r="S719">
            <v>1371</v>
          </cell>
          <cell r="U719">
            <v>0.03</v>
          </cell>
          <cell r="V719" t="str">
            <v>저케</v>
          </cell>
          <cell r="W719">
            <v>3.8399999999999997E-2</v>
          </cell>
        </row>
        <row r="720">
          <cell r="A720">
            <v>720</v>
          </cell>
          <cell r="B720" t="str">
            <v>옥외</v>
          </cell>
          <cell r="C720" t="str">
            <v>제어 케이블</v>
          </cell>
          <cell r="D720" t="str">
            <v>CVV-SB  2.0sq/6C</v>
          </cell>
          <cell r="E720" t="str">
            <v>m</v>
          </cell>
          <cell r="H720">
            <v>797</v>
          </cell>
          <cell r="I720">
            <v>1578</v>
          </cell>
          <cell r="J720">
            <v>845</v>
          </cell>
          <cell r="K720">
            <v>1540</v>
          </cell>
          <cell r="S720">
            <v>1540</v>
          </cell>
          <cell r="U720">
            <v>0.03</v>
          </cell>
          <cell r="V720" t="str">
            <v>저케</v>
          </cell>
          <cell r="W720">
            <v>4.2000000000000003E-2</v>
          </cell>
        </row>
        <row r="721">
          <cell r="A721">
            <v>721</v>
          </cell>
          <cell r="B721" t="str">
            <v>옥외</v>
          </cell>
          <cell r="C721" t="str">
            <v>제어 케이블</v>
          </cell>
          <cell r="D721" t="str">
            <v>CVV-SB  2.0sq/7C</v>
          </cell>
          <cell r="E721" t="str">
            <v>m</v>
          </cell>
          <cell r="H721">
            <v>797</v>
          </cell>
          <cell r="I721">
            <v>1676</v>
          </cell>
          <cell r="J721">
            <v>845</v>
          </cell>
          <cell r="K721">
            <v>1635</v>
          </cell>
          <cell r="S721">
            <v>1635</v>
          </cell>
          <cell r="U721">
            <v>0.03</v>
          </cell>
          <cell r="V721" t="str">
            <v>저케</v>
          </cell>
          <cell r="W721">
            <v>4.6800000000000001E-2</v>
          </cell>
        </row>
        <row r="722">
          <cell r="A722">
            <v>722</v>
          </cell>
          <cell r="B722" t="str">
            <v>옥외</v>
          </cell>
          <cell r="C722" t="str">
            <v>제어 케이블</v>
          </cell>
          <cell r="D722" t="str">
            <v>CVV-SB  2.0sq/9C</v>
          </cell>
          <cell r="E722" t="str">
            <v>m</v>
          </cell>
          <cell r="H722">
            <v>797</v>
          </cell>
          <cell r="I722">
            <v>1950</v>
          </cell>
          <cell r="J722">
            <v>845</v>
          </cell>
          <cell r="K722">
            <v>1900</v>
          </cell>
          <cell r="S722">
            <v>1900</v>
          </cell>
          <cell r="U722">
            <v>0.03</v>
          </cell>
          <cell r="V722" t="str">
            <v>저케</v>
          </cell>
          <cell r="W722">
            <v>5.3999999999999999E-2</v>
          </cell>
        </row>
        <row r="723">
          <cell r="A723">
            <v>723</v>
          </cell>
          <cell r="B723" t="str">
            <v>옥외</v>
          </cell>
          <cell r="C723" t="str">
            <v>제어 케이블</v>
          </cell>
          <cell r="D723" t="str">
            <v>CVV-SB  2.0sq/10C</v>
          </cell>
          <cell r="E723" t="str">
            <v>m</v>
          </cell>
          <cell r="H723">
            <v>797</v>
          </cell>
          <cell r="I723">
            <v>2134</v>
          </cell>
          <cell r="J723">
            <v>845</v>
          </cell>
          <cell r="K723">
            <v>2081</v>
          </cell>
          <cell r="S723">
            <v>2081</v>
          </cell>
          <cell r="U723">
            <v>0.03</v>
          </cell>
          <cell r="V723" t="str">
            <v>저케</v>
          </cell>
          <cell r="W723">
            <v>5.7599999999999998E-2</v>
          </cell>
        </row>
        <row r="724">
          <cell r="A724">
            <v>724</v>
          </cell>
          <cell r="B724" t="str">
            <v>옥외</v>
          </cell>
          <cell r="C724" t="str">
            <v>제어 케이블</v>
          </cell>
          <cell r="D724" t="str">
            <v>CVV-SB  2.0sq/12C</v>
          </cell>
          <cell r="E724" t="str">
            <v>m</v>
          </cell>
          <cell r="H724">
            <v>797</v>
          </cell>
          <cell r="I724">
            <v>2337</v>
          </cell>
          <cell r="J724">
            <v>845</v>
          </cell>
          <cell r="K724">
            <v>2278</v>
          </cell>
          <cell r="S724">
            <v>2278</v>
          </cell>
          <cell r="U724">
            <v>0.03</v>
          </cell>
          <cell r="V724" t="str">
            <v>저케</v>
          </cell>
          <cell r="W724">
            <v>6.4799999999999996E-2</v>
          </cell>
        </row>
        <row r="725">
          <cell r="A725">
            <v>725</v>
          </cell>
          <cell r="B725" t="str">
            <v>옥외</v>
          </cell>
          <cell r="C725" t="str">
            <v>제어 케이블</v>
          </cell>
          <cell r="D725" t="str">
            <v>CVV-SB  2.0sq/15C</v>
          </cell>
          <cell r="E725" t="str">
            <v>m</v>
          </cell>
          <cell r="H725">
            <v>797</v>
          </cell>
          <cell r="I725">
            <v>2803</v>
          </cell>
          <cell r="J725">
            <v>845</v>
          </cell>
          <cell r="K725">
            <v>2733</v>
          </cell>
          <cell r="S725">
            <v>2733</v>
          </cell>
          <cell r="U725">
            <v>0.03</v>
          </cell>
          <cell r="V725" t="str">
            <v>저케</v>
          </cell>
          <cell r="W725">
            <v>7.5600000000000001E-2</v>
          </cell>
        </row>
        <row r="726">
          <cell r="A726">
            <v>726</v>
          </cell>
          <cell r="B726" t="str">
            <v>옥외</v>
          </cell>
          <cell r="C726" t="str">
            <v>제어 케이블</v>
          </cell>
          <cell r="D726" t="str">
            <v>CVV-SB  2.0sq/17C</v>
          </cell>
          <cell r="E726" t="str">
            <v>m</v>
          </cell>
          <cell r="H726">
            <v>797</v>
          </cell>
          <cell r="I726">
            <v>3079</v>
          </cell>
          <cell r="J726">
            <v>845</v>
          </cell>
          <cell r="K726">
            <v>3002</v>
          </cell>
          <cell r="S726">
            <v>3002</v>
          </cell>
          <cell r="U726">
            <v>0.03</v>
          </cell>
          <cell r="V726" t="str">
            <v>저케</v>
          </cell>
          <cell r="W726">
            <v>8.2799999999999999E-2</v>
          </cell>
        </row>
        <row r="727">
          <cell r="A727">
            <v>727</v>
          </cell>
          <cell r="B727" t="str">
            <v>옥외</v>
          </cell>
          <cell r="C727" t="str">
            <v>제어 케이블</v>
          </cell>
          <cell r="D727" t="str">
            <v>CVV-SB  2.0sq/19C</v>
          </cell>
          <cell r="E727" t="str">
            <v>m</v>
          </cell>
          <cell r="H727">
            <v>797</v>
          </cell>
          <cell r="I727">
            <v>3252</v>
          </cell>
          <cell r="J727">
            <v>845</v>
          </cell>
          <cell r="K727">
            <v>3171</v>
          </cell>
          <cell r="S727">
            <v>3171</v>
          </cell>
          <cell r="U727">
            <v>0.03</v>
          </cell>
          <cell r="V727" t="str">
            <v>저케</v>
          </cell>
          <cell r="W727">
            <v>8.6399999999999991E-2</v>
          </cell>
        </row>
        <row r="728">
          <cell r="A728">
            <v>728</v>
          </cell>
          <cell r="B728" t="str">
            <v>옥외</v>
          </cell>
          <cell r="C728" t="str">
            <v>제어 케이블</v>
          </cell>
          <cell r="D728" t="str">
            <v>CVV-SB  2.0sq/22C</v>
          </cell>
          <cell r="E728" t="str">
            <v>m</v>
          </cell>
          <cell r="H728">
            <v>797</v>
          </cell>
          <cell r="I728">
            <v>3902</v>
          </cell>
          <cell r="J728">
            <v>845</v>
          </cell>
          <cell r="K728">
            <v>3804</v>
          </cell>
          <cell r="S728">
            <v>3804</v>
          </cell>
          <cell r="U728">
            <v>0.03</v>
          </cell>
          <cell r="V728" t="str">
            <v>저케</v>
          </cell>
          <cell r="W728">
            <v>9.4799999999999995E-2</v>
          </cell>
        </row>
        <row r="729">
          <cell r="A729">
            <v>729</v>
          </cell>
          <cell r="B729" t="str">
            <v>옥외</v>
          </cell>
          <cell r="C729" t="str">
            <v>제어 케이블</v>
          </cell>
          <cell r="D729" t="str">
            <v>CVV-SB  2.0sq/24C</v>
          </cell>
          <cell r="E729" t="str">
            <v>m</v>
          </cell>
          <cell r="H729">
            <v>797</v>
          </cell>
          <cell r="I729">
            <v>3877</v>
          </cell>
          <cell r="J729">
            <v>845</v>
          </cell>
          <cell r="K729">
            <v>3780</v>
          </cell>
          <cell r="S729">
            <v>3780</v>
          </cell>
          <cell r="U729">
            <v>0.03</v>
          </cell>
          <cell r="V729" t="str">
            <v>저케</v>
          </cell>
          <cell r="W729">
            <v>0.1008</v>
          </cell>
        </row>
        <row r="730">
          <cell r="A730">
            <v>730</v>
          </cell>
          <cell r="B730" t="str">
            <v>옥외</v>
          </cell>
          <cell r="C730" t="str">
            <v>제어 케이블</v>
          </cell>
          <cell r="D730" t="str">
            <v>CVV-SB  2.0sq/29C</v>
          </cell>
          <cell r="E730" t="str">
            <v>m</v>
          </cell>
          <cell r="H730">
            <v>797</v>
          </cell>
          <cell r="I730">
            <v>4250</v>
          </cell>
          <cell r="J730">
            <v>845</v>
          </cell>
          <cell r="K730">
            <v>3884</v>
          </cell>
          <cell r="S730">
            <v>3884</v>
          </cell>
          <cell r="U730">
            <v>0.03</v>
          </cell>
          <cell r="V730" t="str">
            <v>저케</v>
          </cell>
          <cell r="W730">
            <v>0.11399999999999999</v>
          </cell>
        </row>
        <row r="731">
          <cell r="A731">
            <v>731</v>
          </cell>
          <cell r="B731" t="str">
            <v>옥외</v>
          </cell>
          <cell r="C731" t="str">
            <v>제어 케이블</v>
          </cell>
          <cell r="D731" t="str">
            <v>CVV-SB  2.0sq/30C</v>
          </cell>
          <cell r="E731" t="str">
            <v>m</v>
          </cell>
          <cell r="H731">
            <v>797</v>
          </cell>
          <cell r="I731">
            <v>4548</v>
          </cell>
          <cell r="J731">
            <v>845</v>
          </cell>
          <cell r="K731">
            <v>4434</v>
          </cell>
          <cell r="S731">
            <v>4434</v>
          </cell>
          <cell r="U731">
            <v>0.03</v>
          </cell>
          <cell r="V731" t="str">
            <v>저케</v>
          </cell>
          <cell r="W731">
            <v>0.1176</v>
          </cell>
        </row>
        <row r="732">
          <cell r="A732">
            <v>732</v>
          </cell>
          <cell r="S732" t="str">
            <v/>
          </cell>
        </row>
        <row r="733">
          <cell r="A733">
            <v>733</v>
          </cell>
          <cell r="B733" t="str">
            <v>옥외</v>
          </cell>
          <cell r="C733" t="str">
            <v>제어 케이블</v>
          </cell>
          <cell r="D733" t="str">
            <v>CVV-SB  1.25sq/2C</v>
          </cell>
          <cell r="E733" t="str">
            <v>m</v>
          </cell>
          <cell r="H733">
            <v>797</v>
          </cell>
          <cell r="I733">
            <v>691</v>
          </cell>
          <cell r="J733">
            <v>845</v>
          </cell>
          <cell r="K733">
            <v>673</v>
          </cell>
          <cell r="S733">
            <v>673</v>
          </cell>
          <cell r="U733">
            <v>0.03</v>
          </cell>
          <cell r="V733" t="str">
            <v>저케</v>
          </cell>
          <cell r="W733">
            <v>1.6799999999999999E-2</v>
          </cell>
        </row>
        <row r="734">
          <cell r="A734">
            <v>734</v>
          </cell>
          <cell r="B734" t="str">
            <v>옥외</v>
          </cell>
          <cell r="C734" t="str">
            <v>제어 케이블</v>
          </cell>
          <cell r="D734" t="str">
            <v>CVV-SB  3.5sq/2C</v>
          </cell>
          <cell r="E734" t="str">
            <v>m</v>
          </cell>
          <cell r="H734">
            <v>797</v>
          </cell>
          <cell r="I734">
            <v>1170</v>
          </cell>
          <cell r="J734">
            <v>845</v>
          </cell>
          <cell r="K734">
            <v>1141</v>
          </cell>
          <cell r="S734">
            <v>1141</v>
          </cell>
          <cell r="U734">
            <v>0.03</v>
          </cell>
          <cell r="V734" t="str">
            <v>저케</v>
          </cell>
          <cell r="W734">
            <v>1.9199999999999998E-2</v>
          </cell>
        </row>
        <row r="735">
          <cell r="A735">
            <v>735</v>
          </cell>
          <cell r="B735" t="str">
            <v>옥외</v>
          </cell>
          <cell r="C735" t="str">
            <v>제어 케이블</v>
          </cell>
          <cell r="D735" t="str">
            <v>CVV-SB  3.5sq/3C</v>
          </cell>
          <cell r="E735" t="str">
            <v>m</v>
          </cell>
          <cell r="H735">
            <v>797</v>
          </cell>
          <cell r="I735">
            <v>1379</v>
          </cell>
          <cell r="J735">
            <v>845</v>
          </cell>
          <cell r="K735">
            <v>1345</v>
          </cell>
          <cell r="S735">
            <v>1345</v>
          </cell>
          <cell r="U735">
            <v>0.03</v>
          </cell>
          <cell r="V735" t="str">
            <v>저케</v>
          </cell>
          <cell r="W735">
            <v>2.6399999999999996E-2</v>
          </cell>
        </row>
        <row r="736">
          <cell r="A736">
            <v>736</v>
          </cell>
          <cell r="B736" t="str">
            <v>옥외</v>
          </cell>
          <cell r="C736" t="str">
            <v>제어 케이블</v>
          </cell>
          <cell r="D736" t="str">
            <v>CVV-SB  3.5sq/4C</v>
          </cell>
          <cell r="E736" t="str">
            <v>m</v>
          </cell>
          <cell r="H736">
            <v>797</v>
          </cell>
          <cell r="I736">
            <v>1583</v>
          </cell>
          <cell r="J736">
            <v>845</v>
          </cell>
          <cell r="K736">
            <v>1544</v>
          </cell>
          <cell r="S736">
            <v>1544</v>
          </cell>
          <cell r="U736">
            <v>0.03</v>
          </cell>
          <cell r="V736" t="str">
            <v>저케</v>
          </cell>
          <cell r="W736">
            <v>3.4799999999999998E-2</v>
          </cell>
        </row>
        <row r="737">
          <cell r="A737">
            <v>737</v>
          </cell>
          <cell r="B737" t="str">
            <v>옥외</v>
          </cell>
          <cell r="C737" t="str">
            <v>제어 케이블</v>
          </cell>
          <cell r="D737" t="str">
            <v>CVV-SB  3.5sq/5C</v>
          </cell>
          <cell r="E737" t="str">
            <v>m</v>
          </cell>
          <cell r="H737">
            <v>797</v>
          </cell>
          <cell r="I737">
            <v>1721</v>
          </cell>
          <cell r="J737">
            <v>845</v>
          </cell>
          <cell r="K737">
            <v>1678</v>
          </cell>
          <cell r="S737">
            <v>1678</v>
          </cell>
          <cell r="U737">
            <v>0.03</v>
          </cell>
          <cell r="V737" t="str">
            <v>저케</v>
          </cell>
          <cell r="W737">
            <v>4.0800000000000003E-2</v>
          </cell>
        </row>
        <row r="738">
          <cell r="A738">
            <v>738</v>
          </cell>
          <cell r="S738" t="str">
            <v/>
          </cell>
        </row>
        <row r="739">
          <cell r="A739">
            <v>739</v>
          </cell>
          <cell r="S739" t="str">
            <v/>
          </cell>
        </row>
        <row r="740">
          <cell r="A740">
            <v>740</v>
          </cell>
          <cell r="B740" t="str">
            <v>옥외</v>
          </cell>
          <cell r="C740" t="str">
            <v>제어 케이블</v>
          </cell>
          <cell r="D740" t="str">
            <v>CVV-SB  5.5sq/2C</v>
          </cell>
          <cell r="E740" t="str">
            <v>m</v>
          </cell>
          <cell r="H740">
            <v>797</v>
          </cell>
          <cell r="I740">
            <v>1413</v>
          </cell>
          <cell r="J740">
            <v>845</v>
          </cell>
          <cell r="K740">
            <v>1379</v>
          </cell>
          <cell r="S740">
            <v>1379</v>
          </cell>
          <cell r="U740">
            <v>0.03</v>
          </cell>
          <cell r="V740" t="str">
            <v>저케</v>
          </cell>
          <cell r="W740">
            <v>2.1599999999999998E-2</v>
          </cell>
        </row>
        <row r="741">
          <cell r="A741">
            <v>741</v>
          </cell>
          <cell r="B741" t="str">
            <v>옥외</v>
          </cell>
          <cell r="C741" t="str">
            <v>제어 케이블</v>
          </cell>
          <cell r="D741" t="str">
            <v>CVV-SB  5.5sq/3C</v>
          </cell>
          <cell r="E741" t="str">
            <v>m</v>
          </cell>
          <cell r="H741">
            <v>797</v>
          </cell>
          <cell r="I741">
            <v>1740</v>
          </cell>
          <cell r="J741">
            <v>845</v>
          </cell>
          <cell r="K741">
            <v>1696</v>
          </cell>
          <cell r="S741">
            <v>1696</v>
          </cell>
          <cell r="U741">
            <v>0.03</v>
          </cell>
          <cell r="V741" t="str">
            <v>저케</v>
          </cell>
          <cell r="W741">
            <v>3.1199999999999999E-2</v>
          </cell>
        </row>
        <row r="742">
          <cell r="A742">
            <v>742</v>
          </cell>
          <cell r="B742" t="str">
            <v>옥외</v>
          </cell>
          <cell r="C742" t="str">
            <v>제어 케이블</v>
          </cell>
          <cell r="D742" t="str">
            <v>CVV-SB  5.5sq/4C</v>
          </cell>
          <cell r="E742" t="str">
            <v>m</v>
          </cell>
          <cell r="H742">
            <v>797</v>
          </cell>
          <cell r="I742">
            <v>2000</v>
          </cell>
          <cell r="J742">
            <v>845</v>
          </cell>
          <cell r="K742">
            <v>1950</v>
          </cell>
          <cell r="S742">
            <v>1950</v>
          </cell>
          <cell r="U742">
            <v>0.03</v>
          </cell>
          <cell r="V742" t="str">
            <v>저케</v>
          </cell>
          <cell r="W742">
            <v>4.0800000000000003E-2</v>
          </cell>
        </row>
        <row r="743">
          <cell r="A743">
            <v>743</v>
          </cell>
          <cell r="B743" t="str">
            <v>옥외</v>
          </cell>
          <cell r="C743" t="str">
            <v>제어 케이블</v>
          </cell>
          <cell r="D743" t="str">
            <v>CVV-SB  5.5sq/5C</v>
          </cell>
          <cell r="E743" t="str">
            <v>m</v>
          </cell>
          <cell r="H743">
            <v>797</v>
          </cell>
          <cell r="I743">
            <v>2352</v>
          </cell>
          <cell r="J743">
            <v>845</v>
          </cell>
          <cell r="K743">
            <v>2293</v>
          </cell>
          <cell r="S743">
            <v>2293</v>
          </cell>
          <cell r="U743">
            <v>0.03</v>
          </cell>
          <cell r="V743" t="str">
            <v>저케</v>
          </cell>
          <cell r="W743">
            <v>4.6800000000000001E-2</v>
          </cell>
        </row>
        <row r="744">
          <cell r="A744">
            <v>744</v>
          </cell>
          <cell r="S744" t="str">
            <v/>
          </cell>
        </row>
        <row r="745">
          <cell r="A745">
            <v>745</v>
          </cell>
          <cell r="S745" t="str">
            <v/>
          </cell>
        </row>
        <row r="746">
          <cell r="A746">
            <v>746</v>
          </cell>
          <cell r="C746" t="str">
            <v>22.9KV 전력케이블</v>
          </cell>
          <cell r="D746" t="str">
            <v>CN/CV 38sq/1C</v>
          </cell>
          <cell r="E746" t="str">
            <v>m</v>
          </cell>
          <cell r="H746">
            <v>800</v>
          </cell>
          <cell r="I746">
            <v>7881</v>
          </cell>
          <cell r="J746">
            <v>852</v>
          </cell>
          <cell r="K746">
            <v>8513</v>
          </cell>
          <cell r="S746">
            <v>7881</v>
          </cell>
          <cell r="U746">
            <v>0.03</v>
          </cell>
          <cell r="V746" t="str">
            <v>특케</v>
          </cell>
          <cell r="W746">
            <v>5.9400000000000001E-2</v>
          </cell>
        </row>
        <row r="747">
          <cell r="A747">
            <v>747</v>
          </cell>
          <cell r="C747" t="str">
            <v>22.9KV 전력케이블</v>
          </cell>
          <cell r="D747" t="str">
            <v>CN/CV 60sq/1C</v>
          </cell>
          <cell r="E747" t="str">
            <v>m</v>
          </cell>
          <cell r="H747">
            <v>800</v>
          </cell>
          <cell r="I747">
            <v>8702</v>
          </cell>
          <cell r="J747">
            <v>852</v>
          </cell>
          <cell r="K747">
            <v>9400</v>
          </cell>
          <cell r="S747">
            <v>8702</v>
          </cell>
          <cell r="U747">
            <v>0.03</v>
          </cell>
          <cell r="V747" t="str">
            <v>특케</v>
          </cell>
          <cell r="W747">
            <v>8.09E-2</v>
          </cell>
        </row>
        <row r="748">
          <cell r="A748">
            <v>748</v>
          </cell>
          <cell r="C748" t="str">
            <v>22.9KV 전력케이블</v>
          </cell>
          <cell r="D748" t="str">
            <v>CN/CV 100sq/1C</v>
          </cell>
          <cell r="E748" t="str">
            <v>m</v>
          </cell>
          <cell r="H748">
            <v>800</v>
          </cell>
          <cell r="I748">
            <v>10241</v>
          </cell>
          <cell r="J748">
            <v>852</v>
          </cell>
          <cell r="K748">
            <v>11062</v>
          </cell>
          <cell r="S748">
            <v>10241</v>
          </cell>
          <cell r="U748">
            <v>0.03</v>
          </cell>
          <cell r="V748" t="str">
            <v>특케</v>
          </cell>
          <cell r="W748">
            <v>0.1172</v>
          </cell>
        </row>
        <row r="749">
          <cell r="A749">
            <v>749</v>
          </cell>
          <cell r="C749" t="str">
            <v>22.9KV 전력케이블</v>
          </cell>
          <cell r="D749" t="str">
            <v>CN/CV 150sq/1C</v>
          </cell>
          <cell r="E749" t="str">
            <v>m</v>
          </cell>
          <cell r="H749">
            <v>800</v>
          </cell>
          <cell r="I749">
            <v>15372</v>
          </cell>
          <cell r="J749">
            <v>852</v>
          </cell>
          <cell r="K749">
            <v>16603</v>
          </cell>
          <cell r="S749">
            <v>15372</v>
          </cell>
          <cell r="U749">
            <v>0.03</v>
          </cell>
          <cell r="V749" t="str">
            <v>특케</v>
          </cell>
          <cell r="W749">
            <v>0.16009999999999999</v>
          </cell>
        </row>
        <row r="750">
          <cell r="A750">
            <v>750</v>
          </cell>
          <cell r="C750" t="str">
            <v>22.9KV 전력케이블</v>
          </cell>
          <cell r="D750" t="str">
            <v>CN/CV 200sq/1C</v>
          </cell>
          <cell r="E750" t="str">
            <v>m</v>
          </cell>
          <cell r="H750">
            <v>800</v>
          </cell>
          <cell r="I750">
            <v>16873</v>
          </cell>
          <cell r="J750">
            <v>852</v>
          </cell>
          <cell r="K750">
            <v>18225</v>
          </cell>
          <cell r="S750">
            <v>16873</v>
          </cell>
          <cell r="U750">
            <v>0.03</v>
          </cell>
          <cell r="V750" t="str">
            <v>특케</v>
          </cell>
          <cell r="W750">
            <v>0.19309999999999999</v>
          </cell>
        </row>
        <row r="751">
          <cell r="A751">
            <v>751</v>
          </cell>
          <cell r="C751" t="str">
            <v>22.9KV 전력케이블</v>
          </cell>
          <cell r="D751" t="str">
            <v>CN/CV 325sq/1C</v>
          </cell>
          <cell r="E751" t="str">
            <v>m</v>
          </cell>
          <cell r="H751">
            <v>800</v>
          </cell>
          <cell r="I751">
            <v>25019</v>
          </cell>
          <cell r="J751">
            <v>852</v>
          </cell>
          <cell r="K751">
            <v>27021</v>
          </cell>
          <cell r="S751">
            <v>25019</v>
          </cell>
          <cell r="U751">
            <v>0.03</v>
          </cell>
          <cell r="V751" t="str">
            <v>특케</v>
          </cell>
          <cell r="W751">
            <v>0.2838</v>
          </cell>
        </row>
        <row r="752">
          <cell r="A752">
            <v>752</v>
          </cell>
          <cell r="S752" t="str">
            <v/>
          </cell>
        </row>
        <row r="753">
          <cell r="A753">
            <v>753</v>
          </cell>
          <cell r="S753" t="str">
            <v/>
          </cell>
        </row>
        <row r="754">
          <cell r="A754">
            <v>754</v>
          </cell>
          <cell r="S754" t="str">
            <v/>
          </cell>
        </row>
        <row r="755">
          <cell r="A755">
            <v>755</v>
          </cell>
          <cell r="B755" t="str">
            <v>옥내</v>
          </cell>
          <cell r="C755" t="str">
            <v>통신 케이블</v>
          </cell>
          <cell r="D755" t="str">
            <v>CPEV 0.65/20P×2</v>
          </cell>
          <cell r="E755" t="str">
            <v>m</v>
          </cell>
          <cell r="H755">
            <v>810</v>
          </cell>
          <cell r="I755">
            <v>2448</v>
          </cell>
          <cell r="J755">
            <v>853</v>
          </cell>
          <cell r="K755">
            <v>2666</v>
          </cell>
          <cell r="S755">
            <v>2448</v>
          </cell>
          <cell r="U755">
            <v>0.03</v>
          </cell>
          <cell r="V755" t="str">
            <v>통케</v>
          </cell>
          <cell r="W755">
            <v>3.9599999999999996E-2</v>
          </cell>
        </row>
        <row r="756">
          <cell r="A756">
            <v>756</v>
          </cell>
          <cell r="B756" t="str">
            <v>옥내</v>
          </cell>
          <cell r="C756" t="str">
            <v>통신 케이블</v>
          </cell>
          <cell r="D756" t="str">
            <v>CPEV 0.65/5P</v>
          </cell>
          <cell r="E756" t="str">
            <v>m</v>
          </cell>
          <cell r="H756">
            <v>810</v>
          </cell>
          <cell r="I756">
            <v>660</v>
          </cell>
          <cell r="J756">
            <v>853</v>
          </cell>
          <cell r="K756">
            <v>719</v>
          </cell>
          <cell r="S756">
            <v>660</v>
          </cell>
          <cell r="U756">
            <v>0.03</v>
          </cell>
          <cell r="V756" t="str">
            <v>통케</v>
          </cell>
          <cell r="W756">
            <v>1.7999999999999999E-2</v>
          </cell>
        </row>
        <row r="757">
          <cell r="A757">
            <v>757</v>
          </cell>
          <cell r="B757" t="str">
            <v>옥내</v>
          </cell>
          <cell r="C757" t="str">
            <v>통신 케이블</v>
          </cell>
          <cell r="D757" t="str">
            <v>CPEV 0.65/10P</v>
          </cell>
          <cell r="E757" t="str">
            <v>m</v>
          </cell>
          <cell r="H757">
            <v>810</v>
          </cell>
          <cell r="I757">
            <v>828</v>
          </cell>
          <cell r="J757">
            <v>853</v>
          </cell>
          <cell r="K757">
            <v>902</v>
          </cell>
          <cell r="S757">
            <v>828</v>
          </cell>
          <cell r="U757">
            <v>0.03</v>
          </cell>
          <cell r="V757" t="str">
            <v>통케</v>
          </cell>
          <cell r="W757">
            <v>1.7999999999999999E-2</v>
          </cell>
        </row>
        <row r="758">
          <cell r="A758">
            <v>758</v>
          </cell>
          <cell r="B758" t="str">
            <v>옥내</v>
          </cell>
          <cell r="C758" t="str">
            <v>통신 케이블</v>
          </cell>
          <cell r="D758" t="str">
            <v>CPEV 0.65/15P</v>
          </cell>
          <cell r="E758" t="str">
            <v>m</v>
          </cell>
          <cell r="H758">
            <v>810</v>
          </cell>
          <cell r="I758">
            <v>1033</v>
          </cell>
          <cell r="J758">
            <v>853</v>
          </cell>
          <cell r="K758">
            <v>1216</v>
          </cell>
          <cell r="S758">
            <v>1033</v>
          </cell>
          <cell r="U758">
            <v>0.03</v>
          </cell>
          <cell r="V758" t="str">
            <v>통케</v>
          </cell>
          <cell r="W758">
            <v>2.1999999999999999E-2</v>
          </cell>
        </row>
        <row r="759">
          <cell r="A759">
            <v>759</v>
          </cell>
          <cell r="B759" t="str">
            <v>옥내</v>
          </cell>
          <cell r="C759" t="str">
            <v>통신 케이블</v>
          </cell>
          <cell r="D759" t="str">
            <v>CPEV 0.65/20P</v>
          </cell>
          <cell r="E759" t="str">
            <v>m</v>
          </cell>
          <cell r="H759">
            <v>810</v>
          </cell>
          <cell r="I759">
            <v>1224</v>
          </cell>
          <cell r="J759">
            <v>853</v>
          </cell>
          <cell r="K759">
            <v>1333</v>
          </cell>
          <cell r="S759">
            <v>1224</v>
          </cell>
          <cell r="U759">
            <v>0.03</v>
          </cell>
          <cell r="V759" t="str">
            <v>통케</v>
          </cell>
          <cell r="W759">
            <v>2.1999999999999999E-2</v>
          </cell>
        </row>
        <row r="760">
          <cell r="A760">
            <v>760</v>
          </cell>
          <cell r="B760" t="str">
            <v>옥내</v>
          </cell>
          <cell r="C760" t="str">
            <v>통신 케이블</v>
          </cell>
          <cell r="D760" t="str">
            <v>CPEV 0.65/25P</v>
          </cell>
          <cell r="E760" t="str">
            <v>m</v>
          </cell>
          <cell r="H760">
            <v>810</v>
          </cell>
          <cell r="I760">
            <v>1451</v>
          </cell>
          <cell r="J760">
            <v>853</v>
          </cell>
          <cell r="K760">
            <v>1581</v>
          </cell>
          <cell r="S760">
            <v>1451</v>
          </cell>
          <cell r="U760">
            <v>0.03</v>
          </cell>
          <cell r="V760" t="str">
            <v>통케</v>
          </cell>
          <cell r="W760">
            <v>2.3E-2</v>
          </cell>
        </row>
        <row r="761">
          <cell r="A761">
            <v>761</v>
          </cell>
          <cell r="B761" t="str">
            <v>옥내</v>
          </cell>
          <cell r="C761" t="str">
            <v>통신 케이블</v>
          </cell>
          <cell r="D761" t="str">
            <v>CPEV 0.65/30P</v>
          </cell>
          <cell r="E761" t="str">
            <v>m</v>
          </cell>
          <cell r="H761">
            <v>810</v>
          </cell>
          <cell r="I761">
            <v>1665</v>
          </cell>
          <cell r="J761">
            <v>853</v>
          </cell>
          <cell r="K761">
            <v>1813</v>
          </cell>
          <cell r="S761">
            <v>1665</v>
          </cell>
          <cell r="U761">
            <v>0.03</v>
          </cell>
          <cell r="V761" t="str">
            <v>통케</v>
          </cell>
          <cell r="W761">
            <v>2.3E-2</v>
          </cell>
        </row>
        <row r="762">
          <cell r="A762">
            <v>762</v>
          </cell>
          <cell r="S762" t="str">
            <v/>
          </cell>
        </row>
        <row r="763">
          <cell r="A763">
            <v>763</v>
          </cell>
          <cell r="S763" t="str">
            <v/>
          </cell>
        </row>
        <row r="764">
          <cell r="A764">
            <v>764</v>
          </cell>
          <cell r="S764" t="str">
            <v/>
          </cell>
        </row>
        <row r="765">
          <cell r="A765">
            <v>765</v>
          </cell>
          <cell r="B765" t="str">
            <v>지중</v>
          </cell>
          <cell r="C765" t="str">
            <v>통신 케이블</v>
          </cell>
          <cell r="D765" t="str">
            <v>CPEV 0.65/20P×2</v>
          </cell>
          <cell r="E765" t="str">
            <v>m</v>
          </cell>
          <cell r="H765">
            <v>810</v>
          </cell>
          <cell r="I765">
            <v>2448</v>
          </cell>
          <cell r="J765">
            <v>853</v>
          </cell>
          <cell r="K765">
            <v>2666</v>
          </cell>
          <cell r="S765">
            <v>2448</v>
          </cell>
          <cell r="U765">
            <v>0.03</v>
          </cell>
          <cell r="V765" t="str">
            <v>통케</v>
          </cell>
          <cell r="W765">
            <v>1.6199999999999999E-2</v>
          </cell>
          <cell r="X765" t="str">
            <v>보인</v>
          </cell>
          <cell r="Y765">
            <v>2.3400000000000001E-2</v>
          </cell>
        </row>
        <row r="766">
          <cell r="A766">
            <v>766</v>
          </cell>
          <cell r="B766" t="str">
            <v>지중</v>
          </cell>
          <cell r="C766" t="str">
            <v>통신 케이블</v>
          </cell>
          <cell r="D766" t="str">
            <v>CPEV 0.65/5P</v>
          </cell>
          <cell r="E766" t="str">
            <v>m</v>
          </cell>
          <cell r="H766">
            <v>810</v>
          </cell>
          <cell r="I766">
            <v>660</v>
          </cell>
          <cell r="J766">
            <v>853</v>
          </cell>
          <cell r="K766">
            <v>719</v>
          </cell>
          <cell r="S766">
            <v>660</v>
          </cell>
          <cell r="U766">
            <v>0.03</v>
          </cell>
          <cell r="V766" t="str">
            <v>통케</v>
          </cell>
          <cell r="W766">
            <v>8.0000000000000002E-3</v>
          </cell>
          <cell r="X766" t="str">
            <v>보인</v>
          </cell>
          <cell r="Y766">
            <v>1.2E-2</v>
          </cell>
        </row>
        <row r="767">
          <cell r="A767">
            <v>767</v>
          </cell>
          <cell r="B767" t="str">
            <v>지중</v>
          </cell>
          <cell r="C767" t="str">
            <v>통신 케이블</v>
          </cell>
          <cell r="D767" t="str">
            <v>CPEV 0.65/10P</v>
          </cell>
          <cell r="E767" t="str">
            <v>m</v>
          </cell>
          <cell r="H767">
            <v>810</v>
          </cell>
          <cell r="I767">
            <v>828</v>
          </cell>
          <cell r="J767">
            <v>853</v>
          </cell>
          <cell r="K767">
            <v>902</v>
          </cell>
          <cell r="S767">
            <v>828</v>
          </cell>
          <cell r="U767">
            <v>0.03</v>
          </cell>
          <cell r="V767" t="str">
            <v>통케</v>
          </cell>
          <cell r="W767">
            <v>8.0000000000000002E-3</v>
          </cell>
          <cell r="X767" t="str">
            <v>보인</v>
          </cell>
          <cell r="Y767">
            <v>1.2E-2</v>
          </cell>
        </row>
        <row r="768">
          <cell r="A768">
            <v>768</v>
          </cell>
          <cell r="B768" t="str">
            <v>지중</v>
          </cell>
          <cell r="C768" t="str">
            <v>통신 케이블</v>
          </cell>
          <cell r="D768" t="str">
            <v>CPEV 0.65/15P</v>
          </cell>
          <cell r="E768" t="str">
            <v>m</v>
          </cell>
          <cell r="H768">
            <v>810</v>
          </cell>
          <cell r="I768">
            <v>1033</v>
          </cell>
          <cell r="J768">
            <v>853</v>
          </cell>
          <cell r="K768">
            <v>1216</v>
          </cell>
          <cell r="S768">
            <v>1033</v>
          </cell>
          <cell r="U768">
            <v>0.03</v>
          </cell>
          <cell r="V768" t="str">
            <v>통케</v>
          </cell>
          <cell r="W768">
            <v>8.9999999999999993E-3</v>
          </cell>
          <cell r="X768" t="str">
            <v>보인</v>
          </cell>
          <cell r="Y768">
            <v>1.2999999999999999E-2</v>
          </cell>
        </row>
        <row r="769">
          <cell r="A769">
            <v>769</v>
          </cell>
          <cell r="B769" t="str">
            <v>지중</v>
          </cell>
          <cell r="C769" t="str">
            <v>통신 케이블</v>
          </cell>
          <cell r="D769" t="str">
            <v>CPEV 0.65/20P</v>
          </cell>
          <cell r="E769" t="str">
            <v>m</v>
          </cell>
          <cell r="H769">
            <v>810</v>
          </cell>
          <cell r="I769">
            <v>1224</v>
          </cell>
          <cell r="J769">
            <v>853</v>
          </cell>
          <cell r="K769">
            <v>1333</v>
          </cell>
          <cell r="S769">
            <v>1224</v>
          </cell>
          <cell r="U769">
            <v>0.03</v>
          </cell>
          <cell r="V769" t="str">
            <v>통케</v>
          </cell>
          <cell r="W769">
            <v>8.9999999999999993E-3</v>
          </cell>
          <cell r="X769" t="str">
            <v>보인</v>
          </cell>
          <cell r="Y769">
            <v>1.2999999999999999E-2</v>
          </cell>
        </row>
        <row r="770">
          <cell r="A770">
            <v>770</v>
          </cell>
          <cell r="B770" t="str">
            <v>지중</v>
          </cell>
          <cell r="C770" t="str">
            <v>통신 케이블</v>
          </cell>
          <cell r="D770" t="str">
            <v>CPEV 0.65/25P</v>
          </cell>
          <cell r="E770" t="str">
            <v>m</v>
          </cell>
          <cell r="H770">
            <v>810</v>
          </cell>
          <cell r="I770">
            <v>1451</v>
          </cell>
          <cell r="J770">
            <v>853</v>
          </cell>
          <cell r="K770">
            <v>1581</v>
          </cell>
          <cell r="S770">
            <v>1451</v>
          </cell>
          <cell r="U770">
            <v>0.03</v>
          </cell>
          <cell r="V770" t="str">
            <v>통케</v>
          </cell>
          <cell r="W770">
            <v>1.0999999999999999E-2</v>
          </cell>
          <cell r="X770" t="str">
            <v>보인</v>
          </cell>
          <cell r="Y770">
            <v>1.4999999999999999E-2</v>
          </cell>
        </row>
        <row r="771">
          <cell r="A771">
            <v>771</v>
          </cell>
          <cell r="B771" t="str">
            <v>지중</v>
          </cell>
          <cell r="C771" t="str">
            <v>통신 케이블</v>
          </cell>
          <cell r="D771" t="str">
            <v>CPEV 0.65/30P</v>
          </cell>
          <cell r="E771" t="str">
            <v>m</v>
          </cell>
          <cell r="H771">
            <v>810</v>
          </cell>
          <cell r="I771">
            <v>1665</v>
          </cell>
          <cell r="J771">
            <v>853</v>
          </cell>
          <cell r="K771">
            <v>1813</v>
          </cell>
          <cell r="S771">
            <v>1665</v>
          </cell>
          <cell r="U771">
            <v>0.03</v>
          </cell>
          <cell r="V771" t="str">
            <v>통케</v>
          </cell>
          <cell r="W771">
            <v>1.0999999999999999E-2</v>
          </cell>
          <cell r="X771" t="str">
            <v>보인</v>
          </cell>
          <cell r="Y771">
            <v>1.4999999999999999E-2</v>
          </cell>
        </row>
        <row r="772">
          <cell r="A772">
            <v>772</v>
          </cell>
          <cell r="S772" t="str">
            <v/>
          </cell>
        </row>
        <row r="773">
          <cell r="A773">
            <v>773</v>
          </cell>
          <cell r="S773" t="str">
            <v/>
          </cell>
        </row>
        <row r="774">
          <cell r="A774">
            <v>774</v>
          </cell>
          <cell r="S774" t="str">
            <v/>
          </cell>
        </row>
        <row r="775">
          <cell r="A775">
            <v>775</v>
          </cell>
          <cell r="S775" t="str">
            <v/>
          </cell>
        </row>
        <row r="776">
          <cell r="A776">
            <v>776</v>
          </cell>
          <cell r="C776" t="str">
            <v>동축 케이블</v>
          </cell>
          <cell r="D776" t="str">
            <v>ECX  5C-2V</v>
          </cell>
          <cell r="E776" t="str">
            <v>m</v>
          </cell>
          <cell r="H776">
            <v>810</v>
          </cell>
          <cell r="I776">
            <v>450</v>
          </cell>
          <cell r="J776">
            <v>854</v>
          </cell>
          <cell r="K776">
            <v>488</v>
          </cell>
          <cell r="S776">
            <v>450</v>
          </cell>
          <cell r="U776">
            <v>0.03</v>
          </cell>
          <cell r="V776" t="str">
            <v>통설</v>
          </cell>
          <cell r="W776">
            <v>1.7999999999999999E-2</v>
          </cell>
        </row>
        <row r="777">
          <cell r="A777">
            <v>777</v>
          </cell>
          <cell r="C777" t="str">
            <v>동축 케이블</v>
          </cell>
          <cell r="D777" t="str">
            <v>ECX  7C-2V</v>
          </cell>
          <cell r="E777" t="str">
            <v>m</v>
          </cell>
          <cell r="H777">
            <v>778</v>
          </cell>
          <cell r="I777">
            <v>813</v>
          </cell>
          <cell r="J777">
            <v>854</v>
          </cell>
          <cell r="K777">
            <v>883</v>
          </cell>
          <cell r="S777">
            <v>813</v>
          </cell>
          <cell r="U777">
            <v>0.03</v>
          </cell>
          <cell r="V777" t="str">
            <v>통설</v>
          </cell>
          <cell r="W777">
            <v>2.1999999999999999E-2</v>
          </cell>
        </row>
        <row r="778">
          <cell r="A778">
            <v>778</v>
          </cell>
          <cell r="C778" t="str">
            <v>동축 케이블</v>
          </cell>
          <cell r="D778" t="str">
            <v>ECX 10C-2V</v>
          </cell>
          <cell r="E778" t="str">
            <v>m</v>
          </cell>
          <cell r="H778">
            <v>778</v>
          </cell>
          <cell r="I778">
            <v>1224</v>
          </cell>
          <cell r="J778">
            <v>854</v>
          </cell>
          <cell r="K778">
            <v>1329</v>
          </cell>
          <cell r="S778">
            <v>1224</v>
          </cell>
          <cell r="U778">
            <v>0.03</v>
          </cell>
          <cell r="V778" t="str">
            <v>통설</v>
          </cell>
          <cell r="W778">
            <v>3.2000000000000001E-2</v>
          </cell>
        </row>
        <row r="779">
          <cell r="A779">
            <v>779</v>
          </cell>
          <cell r="C779" t="str">
            <v>고발포 동축 케이블</v>
          </cell>
          <cell r="D779" t="str">
            <v>HFB 10C</v>
          </cell>
          <cell r="E779" t="str">
            <v>m</v>
          </cell>
          <cell r="H779">
            <v>811</v>
          </cell>
          <cell r="I779">
            <v>1348</v>
          </cell>
          <cell r="J779">
            <v>854</v>
          </cell>
          <cell r="K779">
            <v>1200</v>
          </cell>
          <cell r="S779">
            <v>1200</v>
          </cell>
          <cell r="U779">
            <v>0.03</v>
          </cell>
          <cell r="V779" t="str">
            <v>통설</v>
          </cell>
          <cell r="W779">
            <v>3.2000000000000001E-2</v>
          </cell>
        </row>
        <row r="780">
          <cell r="A780">
            <v>779</v>
          </cell>
          <cell r="C780" t="str">
            <v>고발포 동축 케이블</v>
          </cell>
          <cell r="D780" t="str">
            <v>HFB 5C</v>
          </cell>
          <cell r="E780" t="str">
            <v>m</v>
          </cell>
          <cell r="H780">
            <v>811</v>
          </cell>
          <cell r="I780">
            <v>480</v>
          </cell>
          <cell r="J780">
            <v>854</v>
          </cell>
          <cell r="K780">
            <v>430</v>
          </cell>
          <cell r="S780">
            <v>430</v>
          </cell>
          <cell r="U780">
            <v>0.03</v>
          </cell>
          <cell r="V780" t="str">
            <v>통설</v>
          </cell>
          <cell r="W780">
            <v>3.2000000000000001E-2</v>
          </cell>
        </row>
        <row r="781">
          <cell r="A781">
            <v>781</v>
          </cell>
          <cell r="C781" t="str">
            <v>DATA CABLE</v>
          </cell>
          <cell r="D781" t="str">
            <v>DUAL</v>
          </cell>
          <cell r="E781" t="str">
            <v>m</v>
          </cell>
          <cell r="L781" t="str">
            <v>일호기전</v>
          </cell>
          <cell r="M781">
            <v>1500</v>
          </cell>
          <cell r="S781">
            <v>1500</v>
          </cell>
          <cell r="U781">
            <v>0.05</v>
          </cell>
          <cell r="V781" t="str">
            <v>저케</v>
          </cell>
          <cell r="W781">
            <v>1.6E-2</v>
          </cell>
        </row>
        <row r="782">
          <cell r="A782">
            <v>782</v>
          </cell>
          <cell r="C782" t="str">
            <v>AUDIO CABLE</v>
          </cell>
          <cell r="D782" t="str">
            <v>MW-3100</v>
          </cell>
          <cell r="E782" t="str">
            <v>m</v>
          </cell>
          <cell r="L782" t="str">
            <v>(주)경일기업</v>
          </cell>
          <cell r="M782">
            <v>550</v>
          </cell>
          <cell r="S782">
            <v>550</v>
          </cell>
          <cell r="U782">
            <v>0.05</v>
          </cell>
          <cell r="V782" t="str">
            <v>저케</v>
          </cell>
          <cell r="W782">
            <v>1.6E-2</v>
          </cell>
        </row>
        <row r="783">
          <cell r="A783">
            <v>783</v>
          </cell>
          <cell r="S783" t="str">
            <v/>
          </cell>
        </row>
        <row r="784">
          <cell r="A784">
            <v>784</v>
          </cell>
          <cell r="S784" t="str">
            <v/>
          </cell>
        </row>
        <row r="785">
          <cell r="A785">
            <v>785</v>
          </cell>
          <cell r="C785" t="str">
            <v>잡자재및소모품비</v>
          </cell>
          <cell r="D785" t="str">
            <v>배관배선자재비의 2%</v>
          </cell>
          <cell r="E785" t="str">
            <v>식</v>
          </cell>
          <cell r="S785">
            <v>0</v>
          </cell>
        </row>
        <row r="786">
          <cell r="A786">
            <v>786</v>
          </cell>
          <cell r="S786" t="str">
            <v/>
          </cell>
        </row>
        <row r="787">
          <cell r="A787">
            <v>787</v>
          </cell>
          <cell r="C787" t="str">
            <v>노말 밴드</v>
          </cell>
          <cell r="D787" t="str">
            <v>ST  28C</v>
          </cell>
          <cell r="E787" t="str">
            <v>EA</v>
          </cell>
          <cell r="H787">
            <v>820</v>
          </cell>
          <cell r="I787">
            <v>1875</v>
          </cell>
          <cell r="J787">
            <v>871</v>
          </cell>
          <cell r="K787">
            <v>1969</v>
          </cell>
          <cell r="S787">
            <v>1875</v>
          </cell>
        </row>
        <row r="788">
          <cell r="A788">
            <v>788</v>
          </cell>
          <cell r="C788" t="str">
            <v>노말 밴드</v>
          </cell>
          <cell r="D788" t="str">
            <v>ST  36C</v>
          </cell>
          <cell r="E788" t="str">
            <v>EA</v>
          </cell>
          <cell r="H788">
            <v>820</v>
          </cell>
          <cell r="I788">
            <v>2500</v>
          </cell>
          <cell r="J788">
            <v>871</v>
          </cell>
          <cell r="K788">
            <v>2625</v>
          </cell>
          <cell r="S788">
            <v>2500</v>
          </cell>
        </row>
        <row r="789">
          <cell r="A789">
            <v>789</v>
          </cell>
          <cell r="C789" t="str">
            <v>노말 밴드</v>
          </cell>
          <cell r="D789" t="str">
            <v>ST  42C</v>
          </cell>
          <cell r="E789" t="str">
            <v>EA</v>
          </cell>
          <cell r="H789">
            <v>820</v>
          </cell>
          <cell r="I789">
            <v>3250</v>
          </cell>
          <cell r="J789">
            <v>871</v>
          </cell>
          <cell r="K789">
            <v>3413</v>
          </cell>
          <cell r="S789">
            <v>3250</v>
          </cell>
        </row>
        <row r="790">
          <cell r="A790">
            <v>790</v>
          </cell>
          <cell r="C790" t="str">
            <v>노말 밴드</v>
          </cell>
          <cell r="D790" t="str">
            <v>ST  54C</v>
          </cell>
          <cell r="E790" t="str">
            <v>EA</v>
          </cell>
          <cell r="H790">
            <v>820</v>
          </cell>
          <cell r="I790">
            <v>4625</v>
          </cell>
          <cell r="J790">
            <v>871</v>
          </cell>
          <cell r="K790">
            <v>4856</v>
          </cell>
          <cell r="S790">
            <v>4625</v>
          </cell>
        </row>
        <row r="791">
          <cell r="A791">
            <v>791</v>
          </cell>
          <cell r="C791" t="str">
            <v>노말 밴드</v>
          </cell>
          <cell r="D791" t="str">
            <v>ST  70C</v>
          </cell>
          <cell r="E791" t="str">
            <v>EA</v>
          </cell>
          <cell r="H791">
            <v>820</v>
          </cell>
          <cell r="I791">
            <v>7500</v>
          </cell>
          <cell r="J791">
            <v>871</v>
          </cell>
          <cell r="K791">
            <v>7875</v>
          </cell>
          <cell r="S791">
            <v>7500</v>
          </cell>
        </row>
        <row r="792">
          <cell r="A792">
            <v>792</v>
          </cell>
          <cell r="C792" t="str">
            <v>노말 밴드</v>
          </cell>
          <cell r="D792" t="str">
            <v>ST  82C</v>
          </cell>
          <cell r="E792" t="str">
            <v>EA</v>
          </cell>
          <cell r="H792">
            <v>820</v>
          </cell>
          <cell r="I792">
            <v>12150</v>
          </cell>
          <cell r="J792">
            <v>871</v>
          </cell>
          <cell r="K792">
            <v>11813</v>
          </cell>
          <cell r="S792">
            <v>11813</v>
          </cell>
        </row>
        <row r="793">
          <cell r="A793">
            <v>793</v>
          </cell>
          <cell r="C793" t="str">
            <v>노말 밴드</v>
          </cell>
          <cell r="D793" t="str">
            <v>ST  104C</v>
          </cell>
          <cell r="E793" t="str">
            <v>EA</v>
          </cell>
          <cell r="H793">
            <v>820</v>
          </cell>
          <cell r="I793">
            <v>21250</v>
          </cell>
          <cell r="J793">
            <v>871</v>
          </cell>
          <cell r="K793">
            <v>22313</v>
          </cell>
          <cell r="S793">
            <v>21250</v>
          </cell>
        </row>
        <row r="794">
          <cell r="A794">
            <v>794</v>
          </cell>
          <cell r="C794" t="str">
            <v>압착 단자</v>
          </cell>
          <cell r="D794" t="str">
            <v>38sq</v>
          </cell>
          <cell r="E794" t="str">
            <v>EA</v>
          </cell>
          <cell r="H794">
            <v>814</v>
          </cell>
          <cell r="I794">
            <v>200</v>
          </cell>
          <cell r="J794">
            <v>861</v>
          </cell>
          <cell r="K794">
            <v>143</v>
          </cell>
          <cell r="S794">
            <v>143</v>
          </cell>
          <cell r="V794" t="str">
            <v>내선</v>
          </cell>
          <cell r="W794">
            <v>0.11399999999999999</v>
          </cell>
        </row>
        <row r="795">
          <cell r="A795">
            <v>795</v>
          </cell>
          <cell r="C795" t="str">
            <v>압착 단자</v>
          </cell>
          <cell r="D795" t="str">
            <v>60sq</v>
          </cell>
          <cell r="E795" t="str">
            <v>EA</v>
          </cell>
          <cell r="H795">
            <v>814</v>
          </cell>
          <cell r="I795">
            <v>350</v>
          </cell>
          <cell r="J795">
            <v>861</v>
          </cell>
          <cell r="K795">
            <v>403</v>
          </cell>
          <cell r="S795">
            <v>350</v>
          </cell>
          <cell r="V795" t="str">
            <v>내선</v>
          </cell>
          <cell r="W795">
            <v>0.13800000000000001</v>
          </cell>
        </row>
        <row r="796">
          <cell r="A796">
            <v>796</v>
          </cell>
          <cell r="S796" t="str">
            <v/>
          </cell>
        </row>
        <row r="797">
          <cell r="A797">
            <v>797</v>
          </cell>
          <cell r="S797" t="str">
            <v/>
          </cell>
        </row>
        <row r="798">
          <cell r="A798">
            <v>798</v>
          </cell>
          <cell r="S798" t="str">
            <v/>
          </cell>
        </row>
        <row r="799">
          <cell r="A799">
            <v>799</v>
          </cell>
          <cell r="C799" t="str">
            <v>노말 밴드</v>
          </cell>
          <cell r="D799" t="str">
            <v>HI-PVC  28C</v>
          </cell>
          <cell r="E799" t="str">
            <v>EA</v>
          </cell>
          <cell r="H799">
            <v>824</v>
          </cell>
          <cell r="I799">
            <v>979</v>
          </cell>
          <cell r="J799">
            <v>874</v>
          </cell>
          <cell r="K799">
            <v>810</v>
          </cell>
          <cell r="S799">
            <v>810</v>
          </cell>
        </row>
        <row r="800">
          <cell r="A800">
            <v>800</v>
          </cell>
          <cell r="C800" t="str">
            <v>노말 밴드</v>
          </cell>
          <cell r="D800" t="str">
            <v>HI-PVC  36C</v>
          </cell>
          <cell r="E800" t="str">
            <v>EA</v>
          </cell>
          <cell r="H800">
            <v>824</v>
          </cell>
          <cell r="I800">
            <v>1101</v>
          </cell>
          <cell r="J800">
            <v>874</v>
          </cell>
          <cell r="K800">
            <v>1119</v>
          </cell>
          <cell r="S800">
            <v>1101</v>
          </cell>
        </row>
        <row r="801">
          <cell r="A801">
            <v>801</v>
          </cell>
          <cell r="C801" t="str">
            <v>노말 밴드</v>
          </cell>
          <cell r="D801" t="str">
            <v>HI-PVC  42C</v>
          </cell>
          <cell r="E801" t="str">
            <v>EA</v>
          </cell>
          <cell r="H801">
            <v>824</v>
          </cell>
          <cell r="I801">
            <v>1468</v>
          </cell>
          <cell r="J801">
            <v>874</v>
          </cell>
          <cell r="K801">
            <v>1463</v>
          </cell>
          <cell r="S801">
            <v>1463</v>
          </cell>
        </row>
        <row r="802">
          <cell r="A802">
            <v>802</v>
          </cell>
          <cell r="C802" t="str">
            <v>노말 밴드</v>
          </cell>
          <cell r="D802" t="str">
            <v>HI-PVC  54C</v>
          </cell>
          <cell r="E802" t="str">
            <v>EA</v>
          </cell>
          <cell r="H802">
            <v>824</v>
          </cell>
          <cell r="I802">
            <v>2478</v>
          </cell>
          <cell r="J802">
            <v>874</v>
          </cell>
          <cell r="K802">
            <v>2308</v>
          </cell>
          <cell r="S802">
            <v>2308</v>
          </cell>
        </row>
        <row r="803">
          <cell r="A803">
            <v>803</v>
          </cell>
          <cell r="C803" t="str">
            <v>노말 밴드</v>
          </cell>
          <cell r="D803" t="str">
            <v>HI-PVC  70C</v>
          </cell>
          <cell r="E803" t="str">
            <v>EA</v>
          </cell>
          <cell r="H803">
            <v>824</v>
          </cell>
          <cell r="I803">
            <v>4151</v>
          </cell>
          <cell r="J803">
            <v>874</v>
          </cell>
          <cell r="K803">
            <v>3341</v>
          </cell>
          <cell r="S803">
            <v>3341</v>
          </cell>
        </row>
        <row r="804">
          <cell r="A804">
            <v>804</v>
          </cell>
          <cell r="C804" t="str">
            <v>노말 밴드</v>
          </cell>
          <cell r="D804" t="str">
            <v>HI-PVC  82C</v>
          </cell>
          <cell r="E804" t="str">
            <v>EA</v>
          </cell>
          <cell r="H804">
            <v>824</v>
          </cell>
          <cell r="I804">
            <v>6200</v>
          </cell>
          <cell r="J804">
            <v>874</v>
          </cell>
          <cell r="K804">
            <v>4667</v>
          </cell>
          <cell r="S804">
            <v>4667</v>
          </cell>
        </row>
        <row r="805">
          <cell r="A805">
            <v>805</v>
          </cell>
          <cell r="C805" t="str">
            <v>노말 밴드</v>
          </cell>
          <cell r="D805" t="str">
            <v>HI-PVC 104C</v>
          </cell>
          <cell r="E805" t="str">
            <v>EA</v>
          </cell>
          <cell r="H805">
            <v>824</v>
          </cell>
          <cell r="I805">
            <v>8400</v>
          </cell>
          <cell r="J805">
            <v>874</v>
          </cell>
          <cell r="K805">
            <v>7030</v>
          </cell>
          <cell r="S805">
            <v>7030</v>
          </cell>
        </row>
        <row r="806">
          <cell r="A806">
            <v>806</v>
          </cell>
          <cell r="C806" t="str">
            <v>동관 단자</v>
          </cell>
          <cell r="D806" t="str">
            <v>100sq</v>
          </cell>
          <cell r="E806" t="str">
            <v>EA</v>
          </cell>
          <cell r="H806">
            <v>814</v>
          </cell>
          <cell r="I806">
            <v>2500</v>
          </cell>
          <cell r="J806">
            <v>861</v>
          </cell>
          <cell r="K806">
            <v>2080</v>
          </cell>
          <cell r="S806">
            <v>2080</v>
          </cell>
        </row>
        <row r="807">
          <cell r="A807">
            <v>807</v>
          </cell>
          <cell r="C807" t="str">
            <v>동관 단자</v>
          </cell>
          <cell r="D807" t="str">
            <v>150sq</v>
          </cell>
          <cell r="E807" t="str">
            <v>EA</v>
          </cell>
          <cell r="H807">
            <v>783</v>
          </cell>
          <cell r="I807">
            <v>4100</v>
          </cell>
          <cell r="J807">
            <v>861</v>
          </cell>
          <cell r="K807">
            <v>3380</v>
          </cell>
          <cell r="S807">
            <v>3380</v>
          </cell>
        </row>
        <row r="808">
          <cell r="A808">
            <v>808</v>
          </cell>
          <cell r="C808" t="str">
            <v>동관 단자</v>
          </cell>
          <cell r="D808" t="str">
            <v>200sq</v>
          </cell>
          <cell r="E808" t="str">
            <v>EA</v>
          </cell>
          <cell r="H808">
            <v>783</v>
          </cell>
          <cell r="I808">
            <v>5350</v>
          </cell>
          <cell r="J808">
            <v>861</v>
          </cell>
          <cell r="K808">
            <v>4550</v>
          </cell>
          <cell r="S808">
            <v>4550</v>
          </cell>
        </row>
        <row r="809">
          <cell r="A809">
            <v>809</v>
          </cell>
          <cell r="C809" t="str">
            <v>동관 단자</v>
          </cell>
          <cell r="D809" t="str">
            <v>250sq</v>
          </cell>
          <cell r="E809" t="str">
            <v>EA</v>
          </cell>
          <cell r="H809">
            <v>783</v>
          </cell>
          <cell r="I809">
            <v>7150</v>
          </cell>
          <cell r="J809">
            <v>861</v>
          </cell>
          <cell r="K809">
            <v>5200</v>
          </cell>
          <cell r="S809">
            <v>5200</v>
          </cell>
        </row>
        <row r="810">
          <cell r="A810">
            <v>810</v>
          </cell>
          <cell r="C810" t="str">
            <v>동관 단자</v>
          </cell>
          <cell r="D810" t="str">
            <v>325sq</v>
          </cell>
          <cell r="E810" t="str">
            <v>EA</v>
          </cell>
          <cell r="H810">
            <v>783</v>
          </cell>
          <cell r="I810">
            <v>11200</v>
          </cell>
          <cell r="J810">
            <v>861</v>
          </cell>
          <cell r="K810">
            <v>8450</v>
          </cell>
          <cell r="S810">
            <v>8450</v>
          </cell>
        </row>
        <row r="811">
          <cell r="A811">
            <v>811</v>
          </cell>
          <cell r="C811" t="str">
            <v>FLEXIBLE  CONNECTOR</v>
          </cell>
          <cell r="D811" t="str">
            <v>PVC 16C-CD</v>
          </cell>
          <cell r="E811" t="str">
            <v>EA</v>
          </cell>
          <cell r="H811">
            <v>821</v>
          </cell>
          <cell r="I811">
            <v>850</v>
          </cell>
          <cell r="J811">
            <v>870</v>
          </cell>
          <cell r="K811">
            <v>370</v>
          </cell>
          <cell r="S811">
            <v>370</v>
          </cell>
        </row>
        <row r="812">
          <cell r="A812">
            <v>812</v>
          </cell>
          <cell r="C812" t="str">
            <v>FLEXIBLE  CONNECTOR</v>
          </cell>
          <cell r="D812" t="str">
            <v>방수용콘넥타16C-황동</v>
          </cell>
          <cell r="E812" t="str">
            <v>EA</v>
          </cell>
          <cell r="H812">
            <v>821</v>
          </cell>
          <cell r="I812">
            <v>1370</v>
          </cell>
          <cell r="J812">
            <v>870</v>
          </cell>
          <cell r="K812">
            <v>1430</v>
          </cell>
          <cell r="S812">
            <v>1370</v>
          </cell>
        </row>
        <row r="813">
          <cell r="A813">
            <v>813</v>
          </cell>
          <cell r="C813" t="str">
            <v>FLEXIBLE  CONNECTOR</v>
          </cell>
          <cell r="D813" t="str">
            <v>방수용콘넥타22C-황동</v>
          </cell>
          <cell r="E813" t="str">
            <v>EA</v>
          </cell>
          <cell r="H813">
            <v>821</v>
          </cell>
          <cell r="I813">
            <v>1890</v>
          </cell>
          <cell r="J813">
            <v>871</v>
          </cell>
          <cell r="K813">
            <v>2100</v>
          </cell>
          <cell r="S813">
            <v>1890</v>
          </cell>
        </row>
        <row r="814">
          <cell r="A814">
            <v>814</v>
          </cell>
          <cell r="C814" t="str">
            <v>FLEXIBLE  CONNECTOR</v>
          </cell>
          <cell r="D814" t="str">
            <v>방수용콘넥타28C-황동</v>
          </cell>
          <cell r="E814" t="str">
            <v>EA</v>
          </cell>
          <cell r="H814">
            <v>821</v>
          </cell>
          <cell r="I814">
            <v>2300</v>
          </cell>
          <cell r="J814">
            <v>871</v>
          </cell>
          <cell r="K814">
            <v>2380</v>
          </cell>
          <cell r="S814">
            <v>2300</v>
          </cell>
        </row>
        <row r="815">
          <cell r="A815">
            <v>815</v>
          </cell>
          <cell r="C815" t="str">
            <v>FLEXIBLE  CONNECTOR</v>
          </cell>
          <cell r="D815" t="str">
            <v>방수용콘넥타36C-황동</v>
          </cell>
          <cell r="E815" t="str">
            <v>EA</v>
          </cell>
          <cell r="H815">
            <v>821</v>
          </cell>
          <cell r="I815">
            <v>3620</v>
          </cell>
          <cell r="J815">
            <v>871</v>
          </cell>
          <cell r="K815">
            <v>3710</v>
          </cell>
          <cell r="S815">
            <v>3620</v>
          </cell>
        </row>
        <row r="816">
          <cell r="A816">
            <v>816</v>
          </cell>
          <cell r="C816" t="str">
            <v>FLEXIBLE  CONNECTOR</v>
          </cell>
          <cell r="D816" t="str">
            <v>방수용콘넥타42C-황동</v>
          </cell>
          <cell r="E816" t="str">
            <v>EA</v>
          </cell>
          <cell r="H816">
            <v>821</v>
          </cell>
          <cell r="I816">
            <v>5450</v>
          </cell>
          <cell r="J816">
            <v>871</v>
          </cell>
          <cell r="K816">
            <v>4750</v>
          </cell>
          <cell r="S816">
            <v>4750</v>
          </cell>
        </row>
        <row r="817">
          <cell r="A817">
            <v>817</v>
          </cell>
          <cell r="C817" t="str">
            <v>FLEXIBLE  CONNECTOR</v>
          </cell>
          <cell r="D817" t="str">
            <v>방수용콘넥타54C-황동</v>
          </cell>
          <cell r="E817" t="str">
            <v>EA</v>
          </cell>
          <cell r="H817">
            <v>821</v>
          </cell>
          <cell r="I817">
            <v>7370</v>
          </cell>
          <cell r="J817">
            <v>871</v>
          </cell>
          <cell r="K817">
            <v>6460</v>
          </cell>
          <cell r="S817">
            <v>6460</v>
          </cell>
        </row>
        <row r="818">
          <cell r="A818">
            <v>818</v>
          </cell>
          <cell r="C818" t="str">
            <v>FLEXIBLE  CONNECTOR</v>
          </cell>
          <cell r="D818" t="str">
            <v>방수용콘넥타104C-황동</v>
          </cell>
          <cell r="E818" t="str">
            <v>EA</v>
          </cell>
          <cell r="H818">
            <v>821</v>
          </cell>
          <cell r="I818">
            <v>32000</v>
          </cell>
          <cell r="J818">
            <v>871</v>
          </cell>
          <cell r="K818">
            <v>26500</v>
          </cell>
          <cell r="S818">
            <v>26500</v>
          </cell>
        </row>
        <row r="819">
          <cell r="A819">
            <v>819</v>
          </cell>
          <cell r="C819" t="str">
            <v>FLEXIBLE  CONNECTOR</v>
          </cell>
          <cell r="D819" t="str">
            <v>방수용콘넥타70C-황동</v>
          </cell>
          <cell r="E819" t="str">
            <v>EA</v>
          </cell>
          <cell r="H819">
            <v>821</v>
          </cell>
          <cell r="I819">
            <v>11200</v>
          </cell>
          <cell r="J819">
            <v>871</v>
          </cell>
          <cell r="K819">
            <v>10450</v>
          </cell>
          <cell r="S819">
            <v>10450</v>
          </cell>
        </row>
        <row r="820">
          <cell r="A820">
            <v>820</v>
          </cell>
          <cell r="C820" t="str">
            <v>FLEXIBLE  CONNECTOR</v>
          </cell>
          <cell r="D820" t="str">
            <v>PLICA 방수 #15</v>
          </cell>
          <cell r="E820" t="str">
            <v>EA</v>
          </cell>
          <cell r="H820">
            <v>822</v>
          </cell>
          <cell r="I820">
            <v>950</v>
          </cell>
          <cell r="J820">
            <v>872</v>
          </cell>
          <cell r="K820">
            <v>950</v>
          </cell>
          <cell r="S820">
            <v>950</v>
          </cell>
        </row>
        <row r="821">
          <cell r="A821">
            <v>821</v>
          </cell>
          <cell r="C821" t="str">
            <v>FLEXIBLE  CONNECTOR</v>
          </cell>
          <cell r="D821" t="str">
            <v>PLICA 방수 #17</v>
          </cell>
          <cell r="E821" t="str">
            <v>EA</v>
          </cell>
          <cell r="H821">
            <v>822</v>
          </cell>
          <cell r="I821">
            <v>950</v>
          </cell>
          <cell r="J821">
            <v>872</v>
          </cell>
          <cell r="K821">
            <v>950</v>
          </cell>
          <cell r="S821">
            <v>950</v>
          </cell>
        </row>
        <row r="822">
          <cell r="A822">
            <v>822</v>
          </cell>
          <cell r="C822" t="str">
            <v>FLEXIBLE  CONNECTOR</v>
          </cell>
          <cell r="D822" t="str">
            <v>PLICA 방수 #24</v>
          </cell>
          <cell r="E822" t="str">
            <v>EA</v>
          </cell>
          <cell r="H822">
            <v>822</v>
          </cell>
          <cell r="I822">
            <v>1210</v>
          </cell>
          <cell r="J822">
            <v>872</v>
          </cell>
          <cell r="K822">
            <v>1210</v>
          </cell>
          <cell r="S822">
            <v>1210</v>
          </cell>
        </row>
        <row r="823">
          <cell r="A823">
            <v>823</v>
          </cell>
          <cell r="C823" t="str">
            <v>FLEXIBLE  CONNECTOR</v>
          </cell>
          <cell r="D823" t="str">
            <v>PLICA 방수 #30</v>
          </cell>
          <cell r="E823" t="str">
            <v>EA</v>
          </cell>
          <cell r="H823">
            <v>822</v>
          </cell>
          <cell r="I823">
            <v>1520</v>
          </cell>
          <cell r="J823">
            <v>872</v>
          </cell>
          <cell r="K823">
            <v>1520</v>
          </cell>
          <cell r="S823">
            <v>1520</v>
          </cell>
        </row>
        <row r="824">
          <cell r="A824">
            <v>824</v>
          </cell>
          <cell r="C824" t="str">
            <v>FLEXIBLE  CONNECTOR</v>
          </cell>
          <cell r="D824" t="str">
            <v>PLICA 방수 #38</v>
          </cell>
          <cell r="E824" t="str">
            <v>EA</v>
          </cell>
          <cell r="H824">
            <v>822</v>
          </cell>
          <cell r="I824">
            <v>2240</v>
          </cell>
          <cell r="J824">
            <v>872</v>
          </cell>
          <cell r="K824">
            <v>2240</v>
          </cell>
          <cell r="S824">
            <v>2240</v>
          </cell>
        </row>
        <row r="825">
          <cell r="A825">
            <v>825</v>
          </cell>
          <cell r="C825" t="str">
            <v>FLEXIBLE  CONNECTOR</v>
          </cell>
          <cell r="D825" t="str">
            <v>PLICA 방수 #50</v>
          </cell>
          <cell r="E825" t="str">
            <v>EA</v>
          </cell>
          <cell r="H825">
            <v>822</v>
          </cell>
          <cell r="I825">
            <v>3070</v>
          </cell>
          <cell r="J825">
            <v>872</v>
          </cell>
          <cell r="K825">
            <v>3070</v>
          </cell>
          <cell r="S825">
            <v>3070</v>
          </cell>
        </row>
        <row r="826">
          <cell r="A826">
            <v>826</v>
          </cell>
          <cell r="S826" t="str">
            <v/>
          </cell>
        </row>
        <row r="827">
          <cell r="A827">
            <v>827</v>
          </cell>
          <cell r="S827" t="str">
            <v/>
          </cell>
        </row>
        <row r="828">
          <cell r="A828">
            <v>828</v>
          </cell>
          <cell r="C828" t="str">
            <v>케이블 헤드 8sq</v>
          </cell>
          <cell r="D828" t="str">
            <v>3.3KV/3C  3단말/KIT</v>
          </cell>
          <cell r="E828" t="str">
            <v>set</v>
          </cell>
          <cell r="J828">
            <v>863</v>
          </cell>
          <cell r="S828">
            <v>0</v>
          </cell>
          <cell r="V828" t="str">
            <v>고케</v>
          </cell>
          <cell r="W828">
            <v>0.56999999999999995</v>
          </cell>
        </row>
        <row r="829">
          <cell r="A829">
            <v>829</v>
          </cell>
          <cell r="C829" t="str">
            <v>케이블 헤드 14sq</v>
          </cell>
          <cell r="D829" t="str">
            <v>3.3KV/3C  3단말/KIT</v>
          </cell>
          <cell r="E829" t="str">
            <v>set</v>
          </cell>
          <cell r="J829">
            <v>863</v>
          </cell>
          <cell r="S829">
            <v>0</v>
          </cell>
          <cell r="V829" t="str">
            <v>고케</v>
          </cell>
          <cell r="W829">
            <v>0.6</v>
          </cell>
        </row>
        <row r="830">
          <cell r="A830">
            <v>830</v>
          </cell>
          <cell r="C830" t="str">
            <v>케이블 헤드 22sq</v>
          </cell>
          <cell r="D830" t="str">
            <v>3.3KV/3C  3단말/KIT</v>
          </cell>
          <cell r="E830" t="str">
            <v>set</v>
          </cell>
          <cell r="J830">
            <v>863</v>
          </cell>
          <cell r="K830">
            <v>86800</v>
          </cell>
          <cell r="S830">
            <v>86800</v>
          </cell>
          <cell r="V830" t="str">
            <v>고케</v>
          </cell>
          <cell r="W830">
            <v>0.77</v>
          </cell>
        </row>
        <row r="831">
          <cell r="A831">
            <v>831</v>
          </cell>
          <cell r="C831" t="str">
            <v>케이블 헤드 30sq</v>
          </cell>
          <cell r="D831" t="str">
            <v>3.3KV/3C  3단말/KIT</v>
          </cell>
          <cell r="E831" t="str">
            <v>set</v>
          </cell>
          <cell r="J831">
            <v>863</v>
          </cell>
          <cell r="S831">
            <v>0</v>
          </cell>
          <cell r="V831" t="str">
            <v>고케</v>
          </cell>
          <cell r="W831">
            <v>0.84</v>
          </cell>
        </row>
        <row r="832">
          <cell r="A832">
            <v>832</v>
          </cell>
          <cell r="C832" t="str">
            <v>케이블 헤드 38sq</v>
          </cell>
          <cell r="D832" t="str">
            <v>3.3KV/3C  3단말/KIT</v>
          </cell>
          <cell r="E832" t="str">
            <v>set</v>
          </cell>
          <cell r="J832">
            <v>863</v>
          </cell>
          <cell r="K832">
            <v>89700</v>
          </cell>
          <cell r="S832">
            <v>89700</v>
          </cell>
          <cell r="V832" t="str">
            <v>고케</v>
          </cell>
          <cell r="W832">
            <v>0.92</v>
          </cell>
        </row>
        <row r="833">
          <cell r="A833">
            <v>833</v>
          </cell>
          <cell r="C833" t="str">
            <v>케이블 헤드 50sq</v>
          </cell>
          <cell r="D833" t="str">
            <v>3.3KV/3C  3단말/KIT</v>
          </cell>
          <cell r="E833" t="str">
            <v>set</v>
          </cell>
          <cell r="J833">
            <v>863</v>
          </cell>
          <cell r="S833">
            <v>0</v>
          </cell>
          <cell r="V833" t="str">
            <v>고케</v>
          </cell>
          <cell r="W833">
            <v>1.01</v>
          </cell>
        </row>
        <row r="834">
          <cell r="A834">
            <v>834</v>
          </cell>
          <cell r="C834" t="str">
            <v>케이블 헤드 60sq</v>
          </cell>
          <cell r="D834" t="str">
            <v>3.3KV/3C  3단말/KIT</v>
          </cell>
          <cell r="E834" t="str">
            <v>set</v>
          </cell>
          <cell r="J834">
            <v>863</v>
          </cell>
          <cell r="K834">
            <v>93700</v>
          </cell>
          <cell r="S834">
            <v>93700</v>
          </cell>
          <cell r="V834" t="str">
            <v>고케</v>
          </cell>
          <cell r="W834">
            <v>1.1000000000000001</v>
          </cell>
        </row>
        <row r="835">
          <cell r="A835">
            <v>835</v>
          </cell>
          <cell r="C835" t="str">
            <v>케이블 헤드 80sq</v>
          </cell>
          <cell r="D835" t="str">
            <v>3.3KV/3C  3단말/KIT</v>
          </cell>
          <cell r="E835" t="str">
            <v>set</v>
          </cell>
          <cell r="J835">
            <v>863</v>
          </cell>
          <cell r="S835">
            <v>0</v>
          </cell>
          <cell r="V835" t="str">
            <v>고케</v>
          </cell>
          <cell r="W835">
            <v>1.2</v>
          </cell>
        </row>
        <row r="836">
          <cell r="A836">
            <v>836</v>
          </cell>
          <cell r="C836" t="str">
            <v>케이블 헤드 100sq</v>
          </cell>
          <cell r="D836" t="str">
            <v>3.3KV/1C  1단말/KIT</v>
          </cell>
          <cell r="E836" t="str">
            <v>EA</v>
          </cell>
          <cell r="J836">
            <v>863</v>
          </cell>
          <cell r="K836">
            <v>21300</v>
          </cell>
          <cell r="S836">
            <v>21300</v>
          </cell>
          <cell r="V836" t="str">
            <v>고케</v>
          </cell>
          <cell r="W836">
            <v>0.76</v>
          </cell>
        </row>
        <row r="837">
          <cell r="A837">
            <v>837</v>
          </cell>
          <cell r="C837" t="str">
            <v>케이블 헤드 125sq</v>
          </cell>
          <cell r="D837" t="str">
            <v>3.3KV/1C  1단말/KIT</v>
          </cell>
          <cell r="E837" t="str">
            <v>EA</v>
          </cell>
          <cell r="J837">
            <v>863</v>
          </cell>
          <cell r="S837">
            <v>0</v>
          </cell>
          <cell r="V837" t="str">
            <v>고케</v>
          </cell>
          <cell r="W837">
            <v>0.85</v>
          </cell>
        </row>
        <row r="838">
          <cell r="A838">
            <v>838</v>
          </cell>
          <cell r="C838" t="str">
            <v>케이블 헤드 150sq</v>
          </cell>
          <cell r="D838" t="str">
            <v>3.3KV/1C  1단말/KIT</v>
          </cell>
          <cell r="E838" t="str">
            <v>EA</v>
          </cell>
          <cell r="J838">
            <v>863</v>
          </cell>
          <cell r="K838">
            <v>24200</v>
          </cell>
          <cell r="S838">
            <v>24200</v>
          </cell>
          <cell r="V838" t="str">
            <v>고케</v>
          </cell>
          <cell r="W838">
            <v>0.95</v>
          </cell>
        </row>
        <row r="839">
          <cell r="A839">
            <v>839</v>
          </cell>
          <cell r="C839" t="str">
            <v>케이블 헤드 200sq</v>
          </cell>
          <cell r="D839" t="str">
            <v>3.3KV/1C  1단말/KIT</v>
          </cell>
          <cell r="E839" t="str">
            <v>EA</v>
          </cell>
          <cell r="J839">
            <v>863</v>
          </cell>
          <cell r="K839">
            <v>27500</v>
          </cell>
          <cell r="S839">
            <v>27500</v>
          </cell>
          <cell r="V839" t="str">
            <v>고케</v>
          </cell>
          <cell r="W839">
            <v>1.03</v>
          </cell>
        </row>
        <row r="840">
          <cell r="A840">
            <v>840</v>
          </cell>
          <cell r="C840" t="str">
            <v>케이블 헤드 250sq</v>
          </cell>
          <cell r="D840" t="str">
            <v>3.3KV/1C  1단말/KIT</v>
          </cell>
          <cell r="E840" t="str">
            <v>EA</v>
          </cell>
          <cell r="J840">
            <v>863</v>
          </cell>
          <cell r="K840">
            <v>29300</v>
          </cell>
          <cell r="S840">
            <v>29300</v>
          </cell>
          <cell r="V840" t="str">
            <v>고케</v>
          </cell>
          <cell r="W840">
            <v>1.18</v>
          </cell>
        </row>
        <row r="841">
          <cell r="A841">
            <v>841</v>
          </cell>
          <cell r="C841" t="str">
            <v>케이블 헤드 325sq</v>
          </cell>
          <cell r="D841" t="str">
            <v>3.3KV/1C  1단말/KIT</v>
          </cell>
          <cell r="E841" t="str">
            <v>EA</v>
          </cell>
          <cell r="J841">
            <v>863</v>
          </cell>
          <cell r="K841">
            <v>33100</v>
          </cell>
          <cell r="S841">
            <v>33100</v>
          </cell>
          <cell r="V841" t="str">
            <v>고케</v>
          </cell>
          <cell r="W841">
            <v>1.32</v>
          </cell>
        </row>
        <row r="842">
          <cell r="A842">
            <v>842</v>
          </cell>
          <cell r="S842" t="str">
            <v/>
          </cell>
        </row>
        <row r="843">
          <cell r="A843">
            <v>843</v>
          </cell>
          <cell r="S843" t="str">
            <v/>
          </cell>
        </row>
        <row r="844">
          <cell r="A844">
            <v>844</v>
          </cell>
          <cell r="C844" t="str">
            <v>케이블 헤드 8sq</v>
          </cell>
          <cell r="D844" t="str">
            <v>6.6KV/3C  3상분/KIT</v>
          </cell>
          <cell r="E844" t="str">
            <v>set</v>
          </cell>
          <cell r="S844">
            <v>0</v>
          </cell>
          <cell r="V844" t="str">
            <v>고케</v>
          </cell>
          <cell r="W844">
            <v>0.67</v>
          </cell>
        </row>
        <row r="845">
          <cell r="A845">
            <v>845</v>
          </cell>
          <cell r="C845" t="str">
            <v>케이블 헤드 14sq</v>
          </cell>
          <cell r="D845" t="str">
            <v>6.6KV/3C  3상분/KIT</v>
          </cell>
          <cell r="E845" t="str">
            <v>set</v>
          </cell>
          <cell r="S845">
            <v>0</v>
          </cell>
          <cell r="V845" t="str">
            <v>고케</v>
          </cell>
          <cell r="W845">
            <v>0.71</v>
          </cell>
        </row>
        <row r="846">
          <cell r="A846">
            <v>846</v>
          </cell>
          <cell r="C846" t="str">
            <v>케이블 헤드 22sq 옥내외용</v>
          </cell>
          <cell r="D846" t="str">
            <v>6.6KV/3C  3상분/KIT</v>
          </cell>
          <cell r="E846" t="str">
            <v>set</v>
          </cell>
          <cell r="H846">
            <v>819</v>
          </cell>
          <cell r="I846">
            <v>86800</v>
          </cell>
          <cell r="J846">
            <v>863</v>
          </cell>
          <cell r="K846">
            <v>131300</v>
          </cell>
          <cell r="S846">
            <v>86800</v>
          </cell>
          <cell r="V846" t="str">
            <v>고케</v>
          </cell>
          <cell r="W846">
            <v>0.92</v>
          </cell>
        </row>
        <row r="847">
          <cell r="A847">
            <v>847</v>
          </cell>
          <cell r="C847" t="str">
            <v>케이블 헤드 22sq 옥내외용</v>
          </cell>
          <cell r="D847" t="str">
            <v>6.6KV/3C  3상분/KIT</v>
          </cell>
          <cell r="E847" t="str">
            <v>set</v>
          </cell>
          <cell r="H847">
            <v>819</v>
          </cell>
          <cell r="J847">
            <v>863</v>
          </cell>
          <cell r="S847">
            <v>0</v>
          </cell>
          <cell r="V847" t="str">
            <v>고케</v>
          </cell>
          <cell r="W847">
            <v>0.92</v>
          </cell>
        </row>
        <row r="848">
          <cell r="A848">
            <v>848</v>
          </cell>
          <cell r="C848" t="str">
            <v>케이블 헤드 30sq</v>
          </cell>
          <cell r="D848" t="str">
            <v>6.6KV/3C  3상분/KIT</v>
          </cell>
          <cell r="E848" t="str">
            <v>set</v>
          </cell>
          <cell r="H848">
            <v>819</v>
          </cell>
          <cell r="J848">
            <v>863</v>
          </cell>
          <cell r="S848">
            <v>0</v>
          </cell>
          <cell r="V848" t="str">
            <v>고케</v>
          </cell>
          <cell r="W848">
            <v>1.01</v>
          </cell>
        </row>
        <row r="849">
          <cell r="A849">
            <v>849</v>
          </cell>
          <cell r="C849" t="str">
            <v>케이블 헤드 38sq 옥내외용</v>
          </cell>
          <cell r="D849" t="str">
            <v>6.6KV/3C  3상분/KIT</v>
          </cell>
          <cell r="E849" t="str">
            <v>set</v>
          </cell>
          <cell r="H849">
            <v>819</v>
          </cell>
          <cell r="I849">
            <v>89700</v>
          </cell>
          <cell r="J849">
            <v>863</v>
          </cell>
          <cell r="K849">
            <v>133700</v>
          </cell>
          <cell r="S849">
            <v>89700</v>
          </cell>
          <cell r="V849" t="str">
            <v>고케</v>
          </cell>
          <cell r="W849">
            <v>1.1000000000000001</v>
          </cell>
        </row>
        <row r="850">
          <cell r="A850">
            <v>850</v>
          </cell>
          <cell r="B850" t="str">
            <v>옥외용</v>
          </cell>
          <cell r="C850" t="str">
            <v>케이블 헤드 38sq 옥외용</v>
          </cell>
          <cell r="D850" t="str">
            <v>6.6KV/3C  3상분/KIT</v>
          </cell>
          <cell r="E850" t="str">
            <v>set</v>
          </cell>
          <cell r="H850">
            <v>819</v>
          </cell>
          <cell r="J850">
            <v>863</v>
          </cell>
          <cell r="S850">
            <v>0</v>
          </cell>
          <cell r="V850" t="str">
            <v>고케</v>
          </cell>
          <cell r="W850">
            <v>1.1000000000000001</v>
          </cell>
        </row>
        <row r="851">
          <cell r="A851">
            <v>851</v>
          </cell>
          <cell r="C851" t="str">
            <v>케이블 헤드 50sq</v>
          </cell>
          <cell r="D851" t="str">
            <v>6.6KV/3C  3상분/KIT</v>
          </cell>
          <cell r="E851" t="str">
            <v>set</v>
          </cell>
          <cell r="H851">
            <v>819</v>
          </cell>
          <cell r="J851">
            <v>863</v>
          </cell>
          <cell r="S851">
            <v>0</v>
          </cell>
          <cell r="V851" t="str">
            <v>고케</v>
          </cell>
          <cell r="W851">
            <v>1.25</v>
          </cell>
        </row>
        <row r="852">
          <cell r="A852">
            <v>852</v>
          </cell>
          <cell r="C852" t="str">
            <v>케이블 헤드 60sq 옥내외용</v>
          </cell>
          <cell r="D852" t="str">
            <v>6.6KV/3C  3상분/KIT</v>
          </cell>
          <cell r="E852" t="str">
            <v>set</v>
          </cell>
          <cell r="H852">
            <v>819</v>
          </cell>
          <cell r="I852">
            <v>93700</v>
          </cell>
          <cell r="J852">
            <v>863</v>
          </cell>
          <cell r="K852">
            <v>139000</v>
          </cell>
          <cell r="S852">
            <v>93700</v>
          </cell>
          <cell r="V852" t="str">
            <v>고케</v>
          </cell>
          <cell r="W852">
            <v>1.4</v>
          </cell>
        </row>
        <row r="853">
          <cell r="A853">
            <v>853</v>
          </cell>
          <cell r="B853" t="str">
            <v>옥외용</v>
          </cell>
          <cell r="C853" t="str">
            <v>케이블 헤드 60sq 옥외용</v>
          </cell>
          <cell r="D853" t="str">
            <v>6.6KV/3C  3상분/KIT</v>
          </cell>
          <cell r="E853" t="str">
            <v>set</v>
          </cell>
          <cell r="H853">
            <v>819</v>
          </cell>
          <cell r="J853">
            <v>863</v>
          </cell>
          <cell r="S853">
            <v>0</v>
          </cell>
          <cell r="V853" t="str">
            <v>고케</v>
          </cell>
          <cell r="W853">
            <v>1.4</v>
          </cell>
        </row>
        <row r="854">
          <cell r="A854">
            <v>854</v>
          </cell>
          <cell r="C854" t="str">
            <v>케이블 헤드 80sq</v>
          </cell>
          <cell r="D854" t="str">
            <v>6.6KV/3C  3상분/KIT</v>
          </cell>
          <cell r="E854" t="str">
            <v>set</v>
          </cell>
          <cell r="H854">
            <v>819</v>
          </cell>
          <cell r="J854">
            <v>863</v>
          </cell>
          <cell r="S854">
            <v>0</v>
          </cell>
          <cell r="V854" t="str">
            <v>고케</v>
          </cell>
          <cell r="W854">
            <v>1.45</v>
          </cell>
        </row>
        <row r="855">
          <cell r="A855">
            <v>855</v>
          </cell>
          <cell r="C855" t="str">
            <v>케이블 헤드 100sq 옥내외용</v>
          </cell>
          <cell r="D855" t="str">
            <v>6.6KV/1C  1단말/KIT</v>
          </cell>
          <cell r="E855" t="str">
            <v>EA</v>
          </cell>
          <cell r="H855">
            <v>819</v>
          </cell>
          <cell r="I855">
            <v>21300</v>
          </cell>
          <cell r="J855">
            <v>863</v>
          </cell>
          <cell r="K855">
            <v>37266</v>
          </cell>
          <cell r="S855">
            <v>21300</v>
          </cell>
          <cell r="V855" t="str">
            <v>고케</v>
          </cell>
          <cell r="W855">
            <v>0.9</v>
          </cell>
        </row>
        <row r="856">
          <cell r="A856">
            <v>856</v>
          </cell>
          <cell r="B856" t="str">
            <v>옥외용</v>
          </cell>
          <cell r="C856" t="str">
            <v>케이블 헤드 100sq 옥외용</v>
          </cell>
          <cell r="D856" t="str">
            <v>6.6KV/1C  1단말/KIT</v>
          </cell>
          <cell r="E856" t="str">
            <v>EA</v>
          </cell>
          <cell r="H856">
            <v>819</v>
          </cell>
          <cell r="J856">
            <v>863</v>
          </cell>
          <cell r="S856">
            <v>0</v>
          </cell>
          <cell r="V856" t="str">
            <v>고케</v>
          </cell>
          <cell r="W856">
            <v>0.9</v>
          </cell>
        </row>
        <row r="857">
          <cell r="A857">
            <v>857</v>
          </cell>
          <cell r="C857" t="str">
            <v>케이블 헤드 125sq</v>
          </cell>
          <cell r="D857" t="str">
            <v>6.6KV/1C  1단말/KIT</v>
          </cell>
          <cell r="E857" t="str">
            <v>EA</v>
          </cell>
          <cell r="H857">
            <v>819</v>
          </cell>
          <cell r="J857">
            <v>863</v>
          </cell>
          <cell r="S857">
            <v>0</v>
          </cell>
          <cell r="V857" t="str">
            <v>고케</v>
          </cell>
          <cell r="W857">
            <v>1</v>
          </cell>
        </row>
        <row r="858">
          <cell r="A858">
            <v>858</v>
          </cell>
          <cell r="B858" t="str">
            <v>옥내용</v>
          </cell>
          <cell r="C858" t="str">
            <v>케이블 헤드 150sq 옥내외용</v>
          </cell>
          <cell r="D858" t="str">
            <v>6.6KV/1C  1단말/KIT</v>
          </cell>
          <cell r="E858" t="str">
            <v>EA</v>
          </cell>
          <cell r="H858">
            <v>819</v>
          </cell>
          <cell r="I858">
            <v>24200</v>
          </cell>
          <cell r="J858">
            <v>863</v>
          </cell>
          <cell r="K858">
            <v>42733</v>
          </cell>
          <cell r="S858">
            <v>24200</v>
          </cell>
          <cell r="V858" t="str">
            <v>고케</v>
          </cell>
          <cell r="W858">
            <v>1.1000000000000001</v>
          </cell>
        </row>
        <row r="859">
          <cell r="A859">
            <v>859</v>
          </cell>
          <cell r="B859" t="str">
            <v>옥외용</v>
          </cell>
          <cell r="C859" t="str">
            <v>케이블 헤드 150sq 옥외용</v>
          </cell>
          <cell r="D859" t="str">
            <v>6.6KV/1C  1단말/KIT</v>
          </cell>
          <cell r="E859" t="str">
            <v>EA</v>
          </cell>
          <cell r="H859">
            <v>819</v>
          </cell>
          <cell r="J859">
            <v>863</v>
          </cell>
          <cell r="S859">
            <v>0</v>
          </cell>
          <cell r="V859" t="str">
            <v>고케</v>
          </cell>
          <cell r="W859">
            <v>1.1000000000000001</v>
          </cell>
        </row>
        <row r="860">
          <cell r="A860">
            <v>860</v>
          </cell>
          <cell r="C860" t="str">
            <v>케이블 헤드 200sq 옥내외용</v>
          </cell>
          <cell r="D860" t="str">
            <v>6.6KV/1C  1단말/KIT</v>
          </cell>
          <cell r="E860" t="str">
            <v>EA</v>
          </cell>
          <cell r="H860">
            <v>819</v>
          </cell>
          <cell r="I860">
            <v>27500</v>
          </cell>
          <cell r="J860">
            <v>863</v>
          </cell>
          <cell r="K860">
            <v>44733</v>
          </cell>
          <cell r="S860">
            <v>27500</v>
          </cell>
          <cell r="V860" t="str">
            <v>고케</v>
          </cell>
          <cell r="W860">
            <v>1.3</v>
          </cell>
        </row>
        <row r="861">
          <cell r="A861">
            <v>861</v>
          </cell>
          <cell r="B861" t="str">
            <v>옥외용</v>
          </cell>
          <cell r="C861" t="str">
            <v>케이블 헤드 200sq 옥외용</v>
          </cell>
          <cell r="D861" t="str">
            <v>6.6KV/1C  1단말/KIT</v>
          </cell>
          <cell r="E861" t="str">
            <v>EA</v>
          </cell>
          <cell r="H861">
            <v>819</v>
          </cell>
          <cell r="J861">
            <v>863</v>
          </cell>
          <cell r="S861">
            <v>0</v>
          </cell>
          <cell r="V861" t="str">
            <v>고케</v>
          </cell>
          <cell r="W861">
            <v>1.3</v>
          </cell>
        </row>
        <row r="862">
          <cell r="A862">
            <v>862</v>
          </cell>
          <cell r="C862" t="str">
            <v>케이블 헤드 250sq 옥내외용</v>
          </cell>
          <cell r="D862" t="str">
            <v>6.6KV/1C  1단말/KIT</v>
          </cell>
          <cell r="E862" t="str">
            <v>EA</v>
          </cell>
          <cell r="H862">
            <v>819</v>
          </cell>
          <cell r="I862">
            <v>29300</v>
          </cell>
          <cell r="J862">
            <v>863</v>
          </cell>
          <cell r="K862">
            <v>47033</v>
          </cell>
          <cell r="S862">
            <v>29300</v>
          </cell>
          <cell r="V862" t="str">
            <v>고케</v>
          </cell>
          <cell r="W862">
            <v>1.4</v>
          </cell>
        </row>
        <row r="863">
          <cell r="A863">
            <v>863</v>
          </cell>
          <cell r="B863" t="str">
            <v>옥외용</v>
          </cell>
          <cell r="C863" t="str">
            <v>케이블 헤드 250sq 옥외용</v>
          </cell>
          <cell r="D863" t="str">
            <v>6.6KV/1C  1단말/KIT</v>
          </cell>
          <cell r="E863" t="str">
            <v>EA</v>
          </cell>
          <cell r="H863">
            <v>819</v>
          </cell>
          <cell r="J863">
            <v>863</v>
          </cell>
          <cell r="S863">
            <v>0</v>
          </cell>
          <cell r="V863" t="str">
            <v>고케</v>
          </cell>
          <cell r="W863">
            <v>1.4</v>
          </cell>
        </row>
        <row r="864">
          <cell r="A864">
            <v>864</v>
          </cell>
          <cell r="C864" t="str">
            <v>케이블 헤드 325sq 옥내외용</v>
          </cell>
          <cell r="D864" t="str">
            <v>6.6KV/1C  1단말/KIT</v>
          </cell>
          <cell r="E864" t="str">
            <v>EA</v>
          </cell>
          <cell r="H864">
            <v>819</v>
          </cell>
          <cell r="I864">
            <v>33100</v>
          </cell>
          <cell r="J864">
            <v>863</v>
          </cell>
          <cell r="K864">
            <v>57366</v>
          </cell>
          <cell r="S864">
            <v>33100</v>
          </cell>
          <cell r="V864" t="str">
            <v>고케</v>
          </cell>
          <cell r="W864">
            <v>1.56</v>
          </cell>
        </row>
        <row r="865">
          <cell r="A865">
            <v>865</v>
          </cell>
          <cell r="B865" t="str">
            <v>옥외용</v>
          </cell>
          <cell r="C865" t="str">
            <v>케이블 헤드 325sq 옥외용</v>
          </cell>
          <cell r="D865" t="str">
            <v>6.6KV/1C  1단말/KIT</v>
          </cell>
          <cell r="E865" t="str">
            <v>EA</v>
          </cell>
          <cell r="H865">
            <v>819</v>
          </cell>
          <cell r="J865">
            <v>863</v>
          </cell>
          <cell r="S865">
            <v>0</v>
          </cell>
          <cell r="V865" t="str">
            <v>고케</v>
          </cell>
          <cell r="W865">
            <v>1.56</v>
          </cell>
        </row>
        <row r="866">
          <cell r="A866">
            <v>866</v>
          </cell>
          <cell r="S866" t="str">
            <v/>
          </cell>
        </row>
        <row r="867">
          <cell r="A867">
            <v>867</v>
          </cell>
          <cell r="S867" t="str">
            <v/>
          </cell>
        </row>
        <row r="868">
          <cell r="A868">
            <v>868</v>
          </cell>
          <cell r="C868" t="str">
            <v>케이블 헤드 38sq</v>
          </cell>
          <cell r="D868" t="str">
            <v>23KV/1C  1단말/KIT</v>
          </cell>
          <cell r="E868" t="str">
            <v>EA</v>
          </cell>
          <cell r="H868">
            <v>819</v>
          </cell>
          <cell r="I868">
            <v>72500</v>
          </cell>
          <cell r="J868">
            <v>863</v>
          </cell>
          <cell r="K868">
            <v>85000</v>
          </cell>
          <cell r="S868">
            <v>72500</v>
          </cell>
          <cell r="V868" t="str">
            <v>특케</v>
          </cell>
          <cell r="W868">
            <v>0.88</v>
          </cell>
        </row>
        <row r="869">
          <cell r="A869">
            <v>869</v>
          </cell>
          <cell r="C869" t="str">
            <v>케이블 헤드 60sq</v>
          </cell>
          <cell r="D869" t="str">
            <v>23KV/1C  1단말/KIT</v>
          </cell>
          <cell r="E869" t="str">
            <v>EA</v>
          </cell>
          <cell r="H869">
            <v>819</v>
          </cell>
          <cell r="I869">
            <v>73000</v>
          </cell>
          <cell r="J869">
            <v>863</v>
          </cell>
          <cell r="K869">
            <v>85800</v>
          </cell>
          <cell r="S869">
            <v>73000</v>
          </cell>
          <cell r="V869" t="str">
            <v>특케</v>
          </cell>
          <cell r="W869">
            <v>1.05</v>
          </cell>
        </row>
        <row r="870">
          <cell r="A870">
            <v>870</v>
          </cell>
          <cell r="C870" t="str">
            <v>케이블 헤드 100sq</v>
          </cell>
          <cell r="D870" t="str">
            <v>23KV/1C  1단말/KIT</v>
          </cell>
          <cell r="E870" t="str">
            <v>EA</v>
          </cell>
          <cell r="H870">
            <v>819</v>
          </cell>
          <cell r="I870">
            <v>96800</v>
          </cell>
          <cell r="J870">
            <v>863</v>
          </cell>
          <cell r="K870">
            <v>113900</v>
          </cell>
          <cell r="S870">
            <v>96800</v>
          </cell>
          <cell r="V870" t="str">
            <v>특케</v>
          </cell>
          <cell r="W870">
            <v>1.2</v>
          </cell>
        </row>
        <row r="871">
          <cell r="A871">
            <v>871</v>
          </cell>
          <cell r="C871" t="str">
            <v>케이블 헤드 150sq</v>
          </cell>
          <cell r="D871" t="str">
            <v>23KV/1C  1단말/KIT</v>
          </cell>
          <cell r="E871" t="str">
            <v>EA</v>
          </cell>
          <cell r="H871">
            <v>819</v>
          </cell>
          <cell r="I871">
            <v>105700</v>
          </cell>
          <cell r="J871">
            <v>863</v>
          </cell>
          <cell r="K871">
            <v>116200</v>
          </cell>
          <cell r="S871">
            <v>105700</v>
          </cell>
          <cell r="V871" t="str">
            <v>특케</v>
          </cell>
          <cell r="W871">
            <v>1.39</v>
          </cell>
        </row>
        <row r="872">
          <cell r="A872">
            <v>872</v>
          </cell>
          <cell r="C872" t="str">
            <v>케이블 헤드 200sq</v>
          </cell>
          <cell r="D872" t="str">
            <v>23KV/1C  1단말/KIT</v>
          </cell>
          <cell r="E872" t="str">
            <v>EA</v>
          </cell>
          <cell r="H872">
            <v>819</v>
          </cell>
          <cell r="I872">
            <v>111100</v>
          </cell>
          <cell r="J872">
            <v>863</v>
          </cell>
          <cell r="K872">
            <v>118200</v>
          </cell>
          <cell r="S872">
            <v>111100</v>
          </cell>
          <cell r="V872" t="str">
            <v>특케</v>
          </cell>
          <cell r="W872">
            <v>1.6</v>
          </cell>
        </row>
        <row r="873">
          <cell r="A873">
            <v>873</v>
          </cell>
          <cell r="C873" t="str">
            <v>케이블 헤드 325sq</v>
          </cell>
          <cell r="D873" t="str">
            <v>23KV/1C  1단말/KIT</v>
          </cell>
          <cell r="E873" t="str">
            <v>EA</v>
          </cell>
          <cell r="H873">
            <v>819</v>
          </cell>
          <cell r="I873">
            <v>139000</v>
          </cell>
          <cell r="J873">
            <v>863</v>
          </cell>
          <cell r="K873">
            <v>163600</v>
          </cell>
          <cell r="S873">
            <v>139000</v>
          </cell>
          <cell r="V873" t="str">
            <v>특케</v>
          </cell>
          <cell r="W873">
            <v>2.1</v>
          </cell>
        </row>
        <row r="874">
          <cell r="A874">
            <v>874</v>
          </cell>
          <cell r="S874" t="str">
            <v/>
          </cell>
        </row>
        <row r="875">
          <cell r="A875">
            <v>875</v>
          </cell>
          <cell r="C875" t="str">
            <v>관로구 삽입형 방수장치</v>
          </cell>
          <cell r="D875" t="str">
            <v>Φ175 CN-CV 200</v>
          </cell>
          <cell r="E875" t="str">
            <v>조</v>
          </cell>
          <cell r="H875">
            <v>911</v>
          </cell>
          <cell r="I875">
            <v>58000</v>
          </cell>
          <cell r="S875">
            <v>58000</v>
          </cell>
        </row>
        <row r="876">
          <cell r="A876">
            <v>876</v>
          </cell>
          <cell r="C876" t="str">
            <v>케이블헤드 지지금구</v>
          </cell>
          <cell r="D876" t="str">
            <v>상,하부용</v>
          </cell>
          <cell r="E876" t="str">
            <v>조</v>
          </cell>
          <cell r="H876">
            <v>911</v>
          </cell>
          <cell r="I876">
            <v>42000</v>
          </cell>
          <cell r="J876">
            <v>957</v>
          </cell>
          <cell r="K876">
            <v>52000</v>
          </cell>
          <cell r="S876">
            <v>42000</v>
          </cell>
          <cell r="V876" t="str">
            <v>배전</v>
          </cell>
          <cell r="W876">
            <v>0.45</v>
          </cell>
          <cell r="X876" t="str">
            <v>보인</v>
          </cell>
          <cell r="Y876">
            <v>0.23</v>
          </cell>
        </row>
        <row r="877">
          <cell r="A877">
            <v>877</v>
          </cell>
          <cell r="C877" t="str">
            <v>전주용 입상관</v>
          </cell>
          <cell r="D877" t="str">
            <v>φ130×2m</v>
          </cell>
          <cell r="E877" t="str">
            <v>EA</v>
          </cell>
          <cell r="H877">
            <v>911</v>
          </cell>
          <cell r="I877">
            <v>20000</v>
          </cell>
          <cell r="J877">
            <v>957</v>
          </cell>
          <cell r="K877">
            <v>26000</v>
          </cell>
          <cell r="S877">
            <v>20000</v>
          </cell>
          <cell r="V877" t="str">
            <v>배전</v>
          </cell>
          <cell r="W877">
            <v>0.46</v>
          </cell>
          <cell r="X877" t="str">
            <v>보인</v>
          </cell>
          <cell r="Y877">
            <v>0.17</v>
          </cell>
        </row>
        <row r="878">
          <cell r="A878">
            <v>878</v>
          </cell>
          <cell r="C878" t="str">
            <v>반경철관</v>
          </cell>
          <cell r="D878" t="str">
            <v>80×2×2400</v>
          </cell>
          <cell r="E878" t="str">
            <v>EA</v>
          </cell>
          <cell r="H878">
            <v>909</v>
          </cell>
          <cell r="I878">
            <v>16000</v>
          </cell>
          <cell r="J878">
            <v>958</v>
          </cell>
          <cell r="K878">
            <v>16000</v>
          </cell>
          <cell r="S878">
            <v>16000</v>
          </cell>
          <cell r="V878" t="str">
            <v>배관</v>
          </cell>
          <cell r="W878">
            <v>0.122</v>
          </cell>
        </row>
        <row r="879">
          <cell r="A879">
            <v>879</v>
          </cell>
          <cell r="C879" t="str">
            <v>반경철관 취부밴드</v>
          </cell>
          <cell r="E879" t="str">
            <v>EA</v>
          </cell>
          <cell r="H879">
            <v>909</v>
          </cell>
          <cell r="I879">
            <v>1800</v>
          </cell>
          <cell r="J879">
            <v>958</v>
          </cell>
          <cell r="K879">
            <v>1800</v>
          </cell>
          <cell r="S879">
            <v>1800</v>
          </cell>
        </row>
        <row r="880">
          <cell r="A880">
            <v>880</v>
          </cell>
          <cell r="C880" t="str">
            <v>입상관취부밴드</v>
          </cell>
          <cell r="E880" t="str">
            <v>EA</v>
          </cell>
          <cell r="I880">
            <v>1800</v>
          </cell>
          <cell r="J880">
            <v>958</v>
          </cell>
          <cell r="K880">
            <v>1800</v>
          </cell>
          <cell r="S880">
            <v>1800</v>
          </cell>
        </row>
        <row r="881">
          <cell r="A881">
            <v>881</v>
          </cell>
          <cell r="C881" t="str">
            <v>경고용 테이프</v>
          </cell>
          <cell r="D881" t="str">
            <v>300 × 250</v>
          </cell>
          <cell r="E881" t="str">
            <v>m</v>
          </cell>
          <cell r="H881">
            <v>909</v>
          </cell>
          <cell r="I881">
            <v>250</v>
          </cell>
          <cell r="J881">
            <v>958</v>
          </cell>
          <cell r="K881">
            <v>250</v>
          </cell>
          <cell r="S881">
            <v>250</v>
          </cell>
          <cell r="V881" t="str">
            <v>보인</v>
          </cell>
          <cell r="W881">
            <v>2E-3</v>
          </cell>
        </row>
        <row r="882">
          <cell r="A882">
            <v>882</v>
          </cell>
          <cell r="C882" t="str">
            <v>위샤 캡</v>
          </cell>
          <cell r="D882" t="str">
            <v>ST 36C</v>
          </cell>
          <cell r="E882" t="str">
            <v>EA</v>
          </cell>
          <cell r="H882">
            <v>909</v>
          </cell>
          <cell r="I882">
            <v>3300</v>
          </cell>
          <cell r="J882">
            <v>871</v>
          </cell>
          <cell r="K882">
            <v>3600</v>
          </cell>
          <cell r="S882">
            <v>3300</v>
          </cell>
          <cell r="V882" t="str">
            <v>내선</v>
          </cell>
          <cell r="W882">
            <v>0.03</v>
          </cell>
        </row>
        <row r="883">
          <cell r="A883">
            <v>883</v>
          </cell>
          <cell r="C883" t="str">
            <v>위샤 캡</v>
          </cell>
          <cell r="D883" t="str">
            <v>ST 42C</v>
          </cell>
          <cell r="E883" t="str">
            <v>EA</v>
          </cell>
          <cell r="H883">
            <v>909</v>
          </cell>
          <cell r="I883">
            <v>3800</v>
          </cell>
          <cell r="J883">
            <v>871</v>
          </cell>
          <cell r="K883">
            <v>4200</v>
          </cell>
          <cell r="S883">
            <v>3800</v>
          </cell>
          <cell r="V883" t="str">
            <v>내선</v>
          </cell>
          <cell r="W883">
            <v>0.03</v>
          </cell>
        </row>
        <row r="884">
          <cell r="A884">
            <v>884</v>
          </cell>
          <cell r="C884" t="str">
            <v>위샤 캡</v>
          </cell>
          <cell r="D884" t="str">
            <v>ST 54C</v>
          </cell>
          <cell r="E884" t="str">
            <v>EA</v>
          </cell>
          <cell r="H884">
            <v>909</v>
          </cell>
          <cell r="I884">
            <v>4500</v>
          </cell>
          <cell r="J884">
            <v>871</v>
          </cell>
          <cell r="K884">
            <v>5040</v>
          </cell>
          <cell r="S884">
            <v>4500</v>
          </cell>
          <cell r="V884" t="str">
            <v>내선</v>
          </cell>
          <cell r="W884">
            <v>0.04</v>
          </cell>
        </row>
        <row r="885">
          <cell r="A885">
            <v>885</v>
          </cell>
          <cell r="C885" t="str">
            <v>위샤 캡</v>
          </cell>
          <cell r="D885" t="str">
            <v>ST 70C</v>
          </cell>
          <cell r="E885" t="str">
            <v>EA</v>
          </cell>
          <cell r="H885">
            <v>909</v>
          </cell>
          <cell r="I885">
            <v>12000</v>
          </cell>
          <cell r="J885">
            <v>871</v>
          </cell>
          <cell r="K885">
            <v>14440</v>
          </cell>
          <cell r="S885">
            <v>12000</v>
          </cell>
          <cell r="V885" t="str">
            <v>내선</v>
          </cell>
          <cell r="W885">
            <v>0.04</v>
          </cell>
        </row>
        <row r="886">
          <cell r="A886">
            <v>886</v>
          </cell>
          <cell r="C886" t="str">
            <v>위샤 캡</v>
          </cell>
          <cell r="D886" t="str">
            <v>ST 82C</v>
          </cell>
          <cell r="E886" t="str">
            <v>EA</v>
          </cell>
          <cell r="H886">
            <v>909</v>
          </cell>
          <cell r="I886">
            <v>16000</v>
          </cell>
          <cell r="J886">
            <v>871</v>
          </cell>
          <cell r="K886">
            <v>18000</v>
          </cell>
          <cell r="S886">
            <v>16000</v>
          </cell>
          <cell r="V886" t="str">
            <v>내선</v>
          </cell>
          <cell r="W886">
            <v>0.04</v>
          </cell>
        </row>
        <row r="887">
          <cell r="A887">
            <v>887</v>
          </cell>
          <cell r="C887" t="str">
            <v>위샤 캡</v>
          </cell>
          <cell r="D887" t="str">
            <v>ST 104C</v>
          </cell>
          <cell r="E887" t="str">
            <v>EA</v>
          </cell>
          <cell r="H887">
            <v>909</v>
          </cell>
          <cell r="I887">
            <v>32000</v>
          </cell>
          <cell r="J887">
            <v>871</v>
          </cell>
          <cell r="K887">
            <v>36000</v>
          </cell>
          <cell r="S887">
            <v>32000</v>
          </cell>
          <cell r="V887" t="str">
            <v>내선</v>
          </cell>
          <cell r="W887">
            <v>0.04</v>
          </cell>
        </row>
        <row r="888">
          <cell r="A888">
            <v>888</v>
          </cell>
          <cell r="B888" t="str">
            <v>H:7.5M이하</v>
          </cell>
          <cell r="C888" t="str">
            <v>피뢰침</v>
          </cell>
          <cell r="D888" t="str">
            <v>14φ×485L(애자형)</v>
          </cell>
          <cell r="E888" t="str">
            <v>EA</v>
          </cell>
          <cell r="H888">
            <v>887</v>
          </cell>
          <cell r="I888">
            <v>45000</v>
          </cell>
          <cell r="J888">
            <v>930</v>
          </cell>
          <cell r="K888">
            <v>13500</v>
          </cell>
          <cell r="S888">
            <v>13500</v>
          </cell>
          <cell r="V888" t="str">
            <v>내선</v>
          </cell>
          <cell r="W888">
            <v>1.5</v>
          </cell>
        </row>
        <row r="889">
          <cell r="A889">
            <v>889</v>
          </cell>
          <cell r="B889" t="str">
            <v>발판좋은곳</v>
          </cell>
          <cell r="C889" t="str">
            <v>피뢰침</v>
          </cell>
          <cell r="D889" t="str">
            <v>14φ×485L(애자형)</v>
          </cell>
          <cell r="E889" t="str">
            <v>EA</v>
          </cell>
          <cell r="H889">
            <v>887</v>
          </cell>
          <cell r="I889">
            <v>45000</v>
          </cell>
          <cell r="J889">
            <v>930</v>
          </cell>
          <cell r="K889">
            <v>13500</v>
          </cell>
          <cell r="S889">
            <v>13500</v>
          </cell>
          <cell r="V889" t="str">
            <v>내선</v>
          </cell>
          <cell r="W889">
            <v>0.9</v>
          </cell>
        </row>
        <row r="890">
          <cell r="A890">
            <v>890</v>
          </cell>
          <cell r="B890" t="str">
            <v>H:10M이하</v>
          </cell>
          <cell r="C890" t="str">
            <v>피뢰침</v>
          </cell>
          <cell r="D890" t="str">
            <v>14φ×485L(애자형)</v>
          </cell>
          <cell r="E890" t="str">
            <v>EA</v>
          </cell>
          <cell r="H890">
            <v>887</v>
          </cell>
          <cell r="I890">
            <v>45000</v>
          </cell>
          <cell r="J890">
            <v>930</v>
          </cell>
          <cell r="K890">
            <v>13500</v>
          </cell>
          <cell r="S890">
            <v>13500</v>
          </cell>
          <cell r="V890" t="str">
            <v>내선</v>
          </cell>
          <cell r="W890">
            <v>1.9</v>
          </cell>
        </row>
        <row r="891">
          <cell r="A891">
            <v>891</v>
          </cell>
          <cell r="B891" t="str">
            <v>발판좋은곳</v>
          </cell>
          <cell r="C891" t="str">
            <v>피뢰침</v>
          </cell>
          <cell r="D891" t="str">
            <v>14φ×485L(애자형)</v>
          </cell>
          <cell r="E891" t="str">
            <v>EA</v>
          </cell>
          <cell r="H891">
            <v>887</v>
          </cell>
          <cell r="I891">
            <v>45000</v>
          </cell>
          <cell r="J891">
            <v>930</v>
          </cell>
          <cell r="K891">
            <v>13500</v>
          </cell>
          <cell r="S891">
            <v>13500</v>
          </cell>
          <cell r="V891" t="str">
            <v>내선</v>
          </cell>
          <cell r="W891">
            <v>1.1399999999999999</v>
          </cell>
        </row>
        <row r="892">
          <cell r="A892">
            <v>892</v>
          </cell>
          <cell r="B892" t="str">
            <v>H:15M이하</v>
          </cell>
          <cell r="C892" t="str">
            <v>피뢰침</v>
          </cell>
          <cell r="D892" t="str">
            <v>14φ×485L(애자형)</v>
          </cell>
          <cell r="E892" t="str">
            <v>EA</v>
          </cell>
          <cell r="H892">
            <v>887</v>
          </cell>
          <cell r="I892">
            <v>45000</v>
          </cell>
          <cell r="J892">
            <v>930</v>
          </cell>
          <cell r="K892">
            <v>13500</v>
          </cell>
          <cell r="S892">
            <v>13500</v>
          </cell>
          <cell r="V892" t="str">
            <v>배전</v>
          </cell>
          <cell r="W892">
            <v>2.6</v>
          </cell>
        </row>
        <row r="893">
          <cell r="A893">
            <v>893</v>
          </cell>
          <cell r="B893" t="str">
            <v>발판좋은곳</v>
          </cell>
          <cell r="C893" t="str">
            <v>피뢰침</v>
          </cell>
          <cell r="D893" t="str">
            <v>14φ×485L(애자형)</v>
          </cell>
          <cell r="E893" t="str">
            <v>EA</v>
          </cell>
          <cell r="H893">
            <v>887</v>
          </cell>
          <cell r="I893">
            <v>45000</v>
          </cell>
          <cell r="J893">
            <v>930</v>
          </cell>
          <cell r="K893">
            <v>13500</v>
          </cell>
          <cell r="S893">
            <v>13500</v>
          </cell>
          <cell r="V893" t="str">
            <v>배전</v>
          </cell>
          <cell r="W893">
            <v>1.56</v>
          </cell>
        </row>
        <row r="894">
          <cell r="A894">
            <v>894</v>
          </cell>
          <cell r="B894" t="str">
            <v>H:20M이하</v>
          </cell>
          <cell r="C894" t="str">
            <v>피뢰침</v>
          </cell>
          <cell r="D894" t="str">
            <v>14φ×485L(애자형)</v>
          </cell>
          <cell r="E894" t="str">
            <v>EA</v>
          </cell>
          <cell r="H894">
            <v>887</v>
          </cell>
          <cell r="I894">
            <v>45000</v>
          </cell>
          <cell r="J894">
            <v>930</v>
          </cell>
          <cell r="K894">
            <v>13500</v>
          </cell>
          <cell r="S894">
            <v>13500</v>
          </cell>
          <cell r="V894" t="str">
            <v>배전</v>
          </cell>
          <cell r="W894">
            <v>3.4</v>
          </cell>
        </row>
        <row r="895">
          <cell r="A895">
            <v>895</v>
          </cell>
          <cell r="B895" t="str">
            <v>발판좋은곳</v>
          </cell>
          <cell r="C895" t="str">
            <v>피뢰침</v>
          </cell>
          <cell r="D895" t="str">
            <v>14φ×485L(애자형)</v>
          </cell>
          <cell r="E895" t="str">
            <v>EA</v>
          </cell>
          <cell r="H895">
            <v>887</v>
          </cell>
          <cell r="I895">
            <v>45000</v>
          </cell>
          <cell r="J895">
            <v>930</v>
          </cell>
          <cell r="K895">
            <v>13500</v>
          </cell>
          <cell r="S895">
            <v>13500</v>
          </cell>
          <cell r="V895" t="str">
            <v>배전</v>
          </cell>
          <cell r="W895">
            <v>2.04</v>
          </cell>
        </row>
        <row r="896">
          <cell r="A896">
            <v>896</v>
          </cell>
          <cell r="B896" t="str">
            <v>H:7.5M이하</v>
          </cell>
          <cell r="C896" t="str">
            <v>피뢰침</v>
          </cell>
          <cell r="D896" t="str">
            <v>14φ×665L</v>
          </cell>
          <cell r="E896" t="str">
            <v>EA</v>
          </cell>
          <cell r="S896">
            <v>0</v>
          </cell>
          <cell r="V896" t="str">
            <v>내선</v>
          </cell>
          <cell r="W896">
            <v>1.5</v>
          </cell>
        </row>
        <row r="897">
          <cell r="A897">
            <v>897</v>
          </cell>
          <cell r="B897" t="str">
            <v>발판좋은곳</v>
          </cell>
          <cell r="C897" t="str">
            <v>피뢰침</v>
          </cell>
          <cell r="D897" t="str">
            <v>14φ×665L</v>
          </cell>
          <cell r="E897" t="str">
            <v>EA</v>
          </cell>
          <cell r="S897">
            <v>0</v>
          </cell>
          <cell r="V897" t="str">
            <v>내선</v>
          </cell>
          <cell r="W897">
            <v>0.9</v>
          </cell>
        </row>
        <row r="898">
          <cell r="A898">
            <v>898</v>
          </cell>
          <cell r="B898" t="str">
            <v>H:10M이하</v>
          </cell>
          <cell r="C898" t="str">
            <v>피뢰침</v>
          </cell>
          <cell r="D898" t="str">
            <v>14φ×665L</v>
          </cell>
          <cell r="E898" t="str">
            <v>EA</v>
          </cell>
          <cell r="S898">
            <v>0</v>
          </cell>
          <cell r="V898" t="str">
            <v>내선</v>
          </cell>
          <cell r="W898">
            <v>1.9</v>
          </cell>
        </row>
        <row r="899">
          <cell r="A899">
            <v>899</v>
          </cell>
          <cell r="B899" t="str">
            <v>발판좋은곳</v>
          </cell>
          <cell r="C899" t="str">
            <v>피뢰침</v>
          </cell>
          <cell r="D899" t="str">
            <v>14φ×665L</v>
          </cell>
          <cell r="E899" t="str">
            <v>EA</v>
          </cell>
          <cell r="S899">
            <v>0</v>
          </cell>
          <cell r="V899" t="str">
            <v>내선</v>
          </cell>
          <cell r="W899">
            <v>1.1399999999999999</v>
          </cell>
        </row>
        <row r="900">
          <cell r="A900">
            <v>900</v>
          </cell>
          <cell r="B900" t="str">
            <v>H:15M이하</v>
          </cell>
          <cell r="C900" t="str">
            <v>피뢰침</v>
          </cell>
          <cell r="D900" t="str">
            <v>14φ×665L</v>
          </cell>
          <cell r="E900" t="str">
            <v>EA</v>
          </cell>
          <cell r="S900">
            <v>0</v>
          </cell>
          <cell r="V900" t="str">
            <v>배전</v>
          </cell>
          <cell r="W900">
            <v>2.6</v>
          </cell>
        </row>
        <row r="901">
          <cell r="A901">
            <v>901</v>
          </cell>
          <cell r="B901" t="str">
            <v>발판좋은곳</v>
          </cell>
          <cell r="C901" t="str">
            <v>피뢰침</v>
          </cell>
          <cell r="D901" t="str">
            <v>14φ×665L</v>
          </cell>
          <cell r="E901" t="str">
            <v>EA</v>
          </cell>
          <cell r="S901">
            <v>0</v>
          </cell>
          <cell r="V901" t="str">
            <v>배전</v>
          </cell>
          <cell r="W901">
            <v>1.56</v>
          </cell>
        </row>
        <row r="902">
          <cell r="A902">
            <v>902</v>
          </cell>
          <cell r="B902" t="str">
            <v>H:20M이하</v>
          </cell>
          <cell r="C902" t="str">
            <v>피뢰침</v>
          </cell>
          <cell r="D902" t="str">
            <v>14φ×665L</v>
          </cell>
          <cell r="E902" t="str">
            <v>EA</v>
          </cell>
          <cell r="S902">
            <v>0</v>
          </cell>
          <cell r="V902" t="str">
            <v>배전</v>
          </cell>
          <cell r="W902">
            <v>3.4</v>
          </cell>
        </row>
        <row r="903">
          <cell r="A903">
            <v>903</v>
          </cell>
          <cell r="B903" t="str">
            <v>발판좋은곳</v>
          </cell>
          <cell r="C903" t="str">
            <v>피뢰침</v>
          </cell>
          <cell r="D903" t="str">
            <v>14φ×665L</v>
          </cell>
          <cell r="E903" t="str">
            <v>EA</v>
          </cell>
          <cell r="S903">
            <v>0</v>
          </cell>
          <cell r="V903" t="str">
            <v>배전</v>
          </cell>
          <cell r="W903">
            <v>2.04</v>
          </cell>
        </row>
        <row r="904">
          <cell r="A904">
            <v>904</v>
          </cell>
          <cell r="S904" t="str">
            <v/>
          </cell>
        </row>
        <row r="905">
          <cell r="A905">
            <v>905</v>
          </cell>
          <cell r="S905" t="str">
            <v/>
          </cell>
        </row>
        <row r="906">
          <cell r="A906">
            <v>906</v>
          </cell>
          <cell r="C906" t="str">
            <v>접지봉</v>
          </cell>
          <cell r="D906" t="str">
            <v>φ14×1000㎜(동피복)</v>
          </cell>
          <cell r="E906" t="str">
            <v>EA</v>
          </cell>
          <cell r="H906">
            <v>887</v>
          </cell>
          <cell r="I906">
            <v>3000</v>
          </cell>
          <cell r="J906">
            <v>930</v>
          </cell>
          <cell r="K906">
            <v>2750</v>
          </cell>
          <cell r="S906">
            <v>2750</v>
          </cell>
          <cell r="V906" t="str">
            <v>내선</v>
          </cell>
          <cell r="W906">
            <v>0.2</v>
          </cell>
          <cell r="X906" t="str">
            <v>보인</v>
          </cell>
          <cell r="Y906">
            <v>0.1</v>
          </cell>
        </row>
        <row r="907">
          <cell r="A907">
            <v>907</v>
          </cell>
          <cell r="C907" t="str">
            <v>접지봉</v>
          </cell>
          <cell r="D907" t="str">
            <v>φ16×1800㎜(동피복)</v>
          </cell>
          <cell r="E907" t="str">
            <v>EA</v>
          </cell>
          <cell r="H907">
            <v>887</v>
          </cell>
          <cell r="I907">
            <v>4900</v>
          </cell>
          <cell r="J907">
            <v>930</v>
          </cell>
          <cell r="K907">
            <v>4500</v>
          </cell>
          <cell r="S907">
            <v>4500</v>
          </cell>
          <cell r="V907" t="str">
            <v>내선</v>
          </cell>
          <cell r="W907">
            <v>0.2</v>
          </cell>
          <cell r="X907" t="str">
            <v>보인</v>
          </cell>
          <cell r="Y907">
            <v>0.1</v>
          </cell>
        </row>
        <row r="908">
          <cell r="A908">
            <v>908</v>
          </cell>
          <cell r="C908" t="str">
            <v>접지봉</v>
          </cell>
          <cell r="D908" t="str">
            <v>φ18×2400㎜(동피복)</v>
          </cell>
          <cell r="E908" t="str">
            <v>EA</v>
          </cell>
          <cell r="H908">
            <v>887</v>
          </cell>
          <cell r="I908">
            <v>7300</v>
          </cell>
          <cell r="J908">
            <v>930</v>
          </cell>
          <cell r="K908">
            <v>6500</v>
          </cell>
          <cell r="S908">
            <v>6500</v>
          </cell>
          <cell r="V908" t="str">
            <v>내선</v>
          </cell>
          <cell r="W908">
            <v>0.2</v>
          </cell>
          <cell r="X908" t="str">
            <v>보인</v>
          </cell>
          <cell r="Y908">
            <v>0.1</v>
          </cell>
        </row>
        <row r="909">
          <cell r="A909">
            <v>909</v>
          </cell>
          <cell r="C909" t="str">
            <v>접지봉</v>
          </cell>
          <cell r="D909" t="str">
            <v>φ16×1800㎜-3EA</v>
          </cell>
          <cell r="E909" t="str">
            <v>조</v>
          </cell>
          <cell r="H909">
            <v>887</v>
          </cell>
          <cell r="I909">
            <v>14700</v>
          </cell>
          <cell r="J909">
            <v>930</v>
          </cell>
          <cell r="K909">
            <v>13500</v>
          </cell>
          <cell r="S909">
            <v>13500</v>
          </cell>
          <cell r="V909" t="str">
            <v>내선</v>
          </cell>
          <cell r="W909">
            <v>0.45</v>
          </cell>
          <cell r="X909" t="str">
            <v>보인</v>
          </cell>
          <cell r="Y909">
            <v>0.23</v>
          </cell>
        </row>
        <row r="910">
          <cell r="A910">
            <v>910</v>
          </cell>
          <cell r="C910" t="str">
            <v>접지봉</v>
          </cell>
          <cell r="D910" t="str">
            <v>φ18×2400㎜-3EA</v>
          </cell>
          <cell r="E910" t="str">
            <v>조</v>
          </cell>
          <cell r="H910">
            <v>887</v>
          </cell>
          <cell r="I910">
            <v>21900</v>
          </cell>
          <cell r="J910">
            <v>930</v>
          </cell>
          <cell r="K910">
            <v>19500</v>
          </cell>
          <cell r="S910">
            <v>19500</v>
          </cell>
          <cell r="V910" t="str">
            <v>내선</v>
          </cell>
          <cell r="W910">
            <v>0.45</v>
          </cell>
          <cell r="X910" t="str">
            <v>보인</v>
          </cell>
          <cell r="Y910">
            <v>0.23</v>
          </cell>
        </row>
        <row r="911">
          <cell r="A911">
            <v>911</v>
          </cell>
          <cell r="C911" t="str">
            <v>접지봉</v>
          </cell>
          <cell r="D911" t="str">
            <v>φ19×2400㎜-3EA</v>
          </cell>
          <cell r="E911" t="str">
            <v>조</v>
          </cell>
          <cell r="H911">
            <v>887</v>
          </cell>
          <cell r="I911">
            <v>31500</v>
          </cell>
          <cell r="J911">
            <v>930</v>
          </cell>
          <cell r="K911">
            <v>28500</v>
          </cell>
          <cell r="S911">
            <v>28500</v>
          </cell>
          <cell r="V911" t="str">
            <v>내선</v>
          </cell>
          <cell r="W911">
            <v>0.45</v>
          </cell>
          <cell r="X911" t="str">
            <v>보인</v>
          </cell>
          <cell r="Y911">
            <v>0.23</v>
          </cell>
        </row>
        <row r="912">
          <cell r="A912">
            <v>912</v>
          </cell>
          <cell r="C912" t="str">
            <v>접지봉</v>
          </cell>
          <cell r="D912" t="str">
            <v>φ19×3000㎜-3EA</v>
          </cell>
          <cell r="E912" t="str">
            <v>조</v>
          </cell>
          <cell r="H912">
            <v>887</v>
          </cell>
          <cell r="I912">
            <v>39000</v>
          </cell>
          <cell r="J912">
            <v>930</v>
          </cell>
          <cell r="K912">
            <v>33000</v>
          </cell>
          <cell r="S912">
            <v>33000</v>
          </cell>
          <cell r="V912" t="str">
            <v>내선</v>
          </cell>
          <cell r="W912">
            <v>0.45</v>
          </cell>
          <cell r="X912" t="str">
            <v>보인</v>
          </cell>
          <cell r="Y912">
            <v>0.23</v>
          </cell>
        </row>
        <row r="913">
          <cell r="A913">
            <v>913</v>
          </cell>
          <cell r="C913" t="str">
            <v>접지단자함 (뚜껑SUS)</v>
          </cell>
          <cell r="D913" t="str">
            <v>1 CCT</v>
          </cell>
          <cell r="E913" t="str">
            <v>EA</v>
          </cell>
          <cell r="H913">
            <v>887</v>
          </cell>
          <cell r="I913">
            <v>65000</v>
          </cell>
          <cell r="J913">
            <v>930</v>
          </cell>
          <cell r="K913">
            <v>67000</v>
          </cell>
          <cell r="S913">
            <v>65000</v>
          </cell>
          <cell r="V913" t="str">
            <v>내선</v>
          </cell>
          <cell r="W913">
            <v>0.66</v>
          </cell>
        </row>
        <row r="914">
          <cell r="A914">
            <v>914</v>
          </cell>
          <cell r="C914" t="str">
            <v>접지단자함 (뚜껑SUS)</v>
          </cell>
          <cell r="D914" t="str">
            <v>2 CCT</v>
          </cell>
          <cell r="E914" t="str">
            <v>EA</v>
          </cell>
          <cell r="H914">
            <v>887</v>
          </cell>
          <cell r="I914">
            <v>72000</v>
          </cell>
          <cell r="J914">
            <v>930</v>
          </cell>
          <cell r="K914">
            <v>78000</v>
          </cell>
          <cell r="S914">
            <v>72000</v>
          </cell>
          <cell r="V914" t="str">
            <v>내선</v>
          </cell>
          <cell r="W914">
            <v>0.66</v>
          </cell>
        </row>
        <row r="915">
          <cell r="A915">
            <v>915</v>
          </cell>
          <cell r="C915" t="str">
            <v>접지단자함 (뚜껑SUS)</v>
          </cell>
          <cell r="D915" t="str">
            <v>3 CCT</v>
          </cell>
          <cell r="E915" t="str">
            <v>EA</v>
          </cell>
          <cell r="H915">
            <v>887</v>
          </cell>
          <cell r="I915">
            <v>95000</v>
          </cell>
          <cell r="J915">
            <v>930</v>
          </cell>
          <cell r="K915">
            <v>90000</v>
          </cell>
          <cell r="S915">
            <v>90000</v>
          </cell>
          <cell r="V915" t="str">
            <v>내선</v>
          </cell>
          <cell r="W915">
            <v>0.66</v>
          </cell>
        </row>
        <row r="916">
          <cell r="A916">
            <v>916</v>
          </cell>
          <cell r="C916" t="str">
            <v>접지단자함 (뚜껑SUS)</v>
          </cell>
          <cell r="D916" t="str">
            <v>4 CCT</v>
          </cell>
          <cell r="E916" t="str">
            <v>EA</v>
          </cell>
          <cell r="H916">
            <v>887</v>
          </cell>
          <cell r="I916">
            <v>120000</v>
          </cell>
          <cell r="J916">
            <v>930</v>
          </cell>
          <cell r="K916">
            <v>120000</v>
          </cell>
          <cell r="S916">
            <v>120000</v>
          </cell>
          <cell r="V916" t="str">
            <v>내선</v>
          </cell>
          <cell r="W916">
            <v>0.66</v>
          </cell>
        </row>
        <row r="917">
          <cell r="A917">
            <v>917</v>
          </cell>
          <cell r="C917" t="str">
            <v>접지단자함 (뚜껑SUS)</v>
          </cell>
          <cell r="D917" t="str">
            <v>5 CCT</v>
          </cell>
          <cell r="E917" t="str">
            <v>EA</v>
          </cell>
          <cell r="H917">
            <v>887</v>
          </cell>
          <cell r="I917">
            <v>140000</v>
          </cell>
          <cell r="J917">
            <v>930</v>
          </cell>
          <cell r="K917">
            <v>130000</v>
          </cell>
          <cell r="S917">
            <v>130000</v>
          </cell>
          <cell r="V917" t="str">
            <v>내선</v>
          </cell>
          <cell r="W917">
            <v>0.66</v>
          </cell>
        </row>
        <row r="918">
          <cell r="A918">
            <v>918</v>
          </cell>
          <cell r="C918" t="str">
            <v>접지단자함 (뚜껑SUS)</v>
          </cell>
          <cell r="D918" t="str">
            <v>6 CCT</v>
          </cell>
          <cell r="E918" t="str">
            <v>EA</v>
          </cell>
          <cell r="I918">
            <v>160000</v>
          </cell>
          <cell r="J918">
            <v>930</v>
          </cell>
          <cell r="K918">
            <v>140000</v>
          </cell>
          <cell r="S918">
            <v>140000</v>
          </cell>
          <cell r="V918" t="str">
            <v>내선</v>
          </cell>
          <cell r="W918">
            <v>0.66</v>
          </cell>
        </row>
        <row r="919">
          <cell r="A919">
            <v>919</v>
          </cell>
          <cell r="C919" t="str">
            <v>접지단자함 (뚜껑SUS)</v>
          </cell>
          <cell r="D919" t="str">
            <v>7 CCT</v>
          </cell>
          <cell r="E919" t="str">
            <v>EA</v>
          </cell>
          <cell r="I919">
            <v>180000</v>
          </cell>
          <cell r="J919">
            <v>930</v>
          </cell>
          <cell r="K919">
            <v>150000</v>
          </cell>
          <cell r="S919">
            <v>150000</v>
          </cell>
          <cell r="V919" t="str">
            <v>내선</v>
          </cell>
          <cell r="W919">
            <v>0.66</v>
          </cell>
        </row>
        <row r="920">
          <cell r="A920">
            <v>920</v>
          </cell>
          <cell r="C920" t="str">
            <v>피뢰침지지관</v>
          </cell>
          <cell r="D920" t="str">
            <v>3 m</v>
          </cell>
          <cell r="E920" t="str">
            <v>SET</v>
          </cell>
          <cell r="H920">
            <v>887</v>
          </cell>
          <cell r="I920">
            <v>200000</v>
          </cell>
          <cell r="J920">
            <v>930</v>
          </cell>
          <cell r="K920">
            <v>180000</v>
          </cell>
          <cell r="S920">
            <v>180000</v>
          </cell>
        </row>
        <row r="921">
          <cell r="A921">
            <v>921</v>
          </cell>
          <cell r="C921" t="str">
            <v>피뢰침지지관</v>
          </cell>
          <cell r="D921" t="str">
            <v>5 m</v>
          </cell>
          <cell r="E921" t="str">
            <v>SET</v>
          </cell>
          <cell r="H921">
            <v>887</v>
          </cell>
          <cell r="I921">
            <v>250000</v>
          </cell>
          <cell r="J921">
            <v>930</v>
          </cell>
          <cell r="K921">
            <v>200000</v>
          </cell>
          <cell r="S921">
            <v>200000</v>
          </cell>
        </row>
        <row r="922">
          <cell r="A922">
            <v>922</v>
          </cell>
          <cell r="C922" t="str">
            <v>피뢰침지지관</v>
          </cell>
          <cell r="D922" t="str">
            <v>7 m</v>
          </cell>
          <cell r="E922" t="str">
            <v>SET</v>
          </cell>
          <cell r="H922">
            <v>887</v>
          </cell>
          <cell r="I922">
            <v>350000</v>
          </cell>
          <cell r="J922">
            <v>930</v>
          </cell>
          <cell r="K922">
            <v>280000</v>
          </cell>
          <cell r="S922">
            <v>280000</v>
          </cell>
        </row>
        <row r="923">
          <cell r="A923">
            <v>923</v>
          </cell>
          <cell r="S923" t="str">
            <v/>
          </cell>
        </row>
        <row r="924">
          <cell r="A924">
            <v>924</v>
          </cell>
          <cell r="C924" t="str">
            <v>PULL BOX 1,2t</v>
          </cell>
          <cell r="D924" t="str">
            <v>100×100×100</v>
          </cell>
          <cell r="E924" t="str">
            <v>EA</v>
          </cell>
          <cell r="H924">
            <v>825</v>
          </cell>
          <cell r="I924">
            <v>1882</v>
          </cell>
          <cell r="J924">
            <v>883</v>
          </cell>
          <cell r="K924">
            <v>1750</v>
          </cell>
          <cell r="S924">
            <v>1750</v>
          </cell>
          <cell r="V924" t="str">
            <v>내선</v>
          </cell>
          <cell r="W924">
            <v>0.66</v>
          </cell>
        </row>
        <row r="925">
          <cell r="A925">
            <v>925</v>
          </cell>
          <cell r="C925" t="str">
            <v>PULL BOX 1,2t</v>
          </cell>
          <cell r="D925" t="str">
            <v>150×150×100</v>
          </cell>
          <cell r="E925" t="str">
            <v>EA</v>
          </cell>
          <cell r="H925">
            <v>825</v>
          </cell>
          <cell r="I925">
            <v>2353</v>
          </cell>
          <cell r="J925">
            <v>883</v>
          </cell>
          <cell r="K925">
            <v>2470</v>
          </cell>
          <cell r="S925">
            <v>2353</v>
          </cell>
          <cell r="V925" t="str">
            <v>내선</v>
          </cell>
          <cell r="W925">
            <v>0.66</v>
          </cell>
        </row>
        <row r="926">
          <cell r="A926">
            <v>926</v>
          </cell>
          <cell r="C926" t="str">
            <v>PULL BOX 1,2t</v>
          </cell>
          <cell r="D926" t="str">
            <v>200×200×100</v>
          </cell>
          <cell r="E926" t="str">
            <v>EA</v>
          </cell>
          <cell r="H926">
            <v>825</v>
          </cell>
          <cell r="I926">
            <v>3647</v>
          </cell>
          <cell r="J926">
            <v>883</v>
          </cell>
          <cell r="K926">
            <v>3420</v>
          </cell>
          <cell r="S926">
            <v>3420</v>
          </cell>
          <cell r="V926" t="str">
            <v>내선</v>
          </cell>
          <cell r="W926">
            <v>0.66</v>
          </cell>
        </row>
        <row r="927">
          <cell r="A927">
            <v>927</v>
          </cell>
          <cell r="C927" t="str">
            <v>PULL BOX 1,2t</v>
          </cell>
          <cell r="D927" t="str">
            <v>250×250×100</v>
          </cell>
          <cell r="E927" t="str">
            <v>EA</v>
          </cell>
          <cell r="H927">
            <v>825</v>
          </cell>
          <cell r="I927">
            <v>5470</v>
          </cell>
          <cell r="J927">
            <v>883</v>
          </cell>
          <cell r="K927">
            <v>4630</v>
          </cell>
          <cell r="S927">
            <v>4630</v>
          </cell>
          <cell r="V927" t="str">
            <v>내선</v>
          </cell>
          <cell r="W927">
            <v>0.66</v>
          </cell>
        </row>
        <row r="928">
          <cell r="A928">
            <v>928</v>
          </cell>
          <cell r="C928" t="str">
            <v>PULL BOX 1,2t</v>
          </cell>
          <cell r="D928" t="str">
            <v>300×300×100</v>
          </cell>
          <cell r="E928" t="str">
            <v>EA</v>
          </cell>
          <cell r="H928">
            <v>825</v>
          </cell>
          <cell r="I928">
            <v>5882</v>
          </cell>
          <cell r="J928">
            <v>883</v>
          </cell>
          <cell r="K928">
            <v>5670</v>
          </cell>
          <cell r="S928">
            <v>5670</v>
          </cell>
          <cell r="V928" t="str">
            <v>내선</v>
          </cell>
          <cell r="W928">
            <v>0.66</v>
          </cell>
        </row>
        <row r="929">
          <cell r="A929">
            <v>929</v>
          </cell>
          <cell r="C929" t="str">
            <v>PULL BOX 1,2t</v>
          </cell>
          <cell r="D929" t="str">
            <v>150×150×150</v>
          </cell>
          <cell r="E929" t="str">
            <v>EA</v>
          </cell>
          <cell r="H929">
            <v>825</v>
          </cell>
          <cell r="I929">
            <v>2765</v>
          </cell>
          <cell r="J929">
            <v>883</v>
          </cell>
          <cell r="K929">
            <v>2740</v>
          </cell>
          <cell r="S929">
            <v>2740</v>
          </cell>
          <cell r="V929" t="str">
            <v>내선</v>
          </cell>
          <cell r="W929">
            <v>0.66</v>
          </cell>
        </row>
        <row r="930">
          <cell r="A930">
            <v>930</v>
          </cell>
          <cell r="C930" t="str">
            <v>PULL BOX 1,2t</v>
          </cell>
          <cell r="D930" t="str">
            <v>200×200×200</v>
          </cell>
          <cell r="E930" t="str">
            <v>EA</v>
          </cell>
          <cell r="H930">
            <v>825</v>
          </cell>
          <cell r="I930">
            <v>5176</v>
          </cell>
          <cell r="J930">
            <v>883</v>
          </cell>
          <cell r="K930">
            <v>4680</v>
          </cell>
          <cell r="S930">
            <v>4680</v>
          </cell>
          <cell r="V930" t="str">
            <v>내선</v>
          </cell>
          <cell r="W930">
            <v>0.66</v>
          </cell>
        </row>
        <row r="931">
          <cell r="A931">
            <v>931</v>
          </cell>
          <cell r="C931" t="str">
            <v>PULL BOX 1,2t</v>
          </cell>
          <cell r="D931" t="str">
            <v>250×250×150</v>
          </cell>
          <cell r="E931" t="str">
            <v>EA</v>
          </cell>
          <cell r="H931">
            <v>825</v>
          </cell>
          <cell r="I931">
            <v>5882</v>
          </cell>
          <cell r="J931">
            <v>883</v>
          </cell>
          <cell r="K931">
            <v>5080</v>
          </cell>
          <cell r="S931">
            <v>5080</v>
          </cell>
          <cell r="V931" t="str">
            <v>내선</v>
          </cell>
          <cell r="W931">
            <v>0.66</v>
          </cell>
        </row>
        <row r="932">
          <cell r="A932">
            <v>932</v>
          </cell>
          <cell r="C932" t="str">
            <v>PULL BOX 1,2t</v>
          </cell>
          <cell r="D932" t="str">
            <v>300×300×150</v>
          </cell>
          <cell r="E932" t="str">
            <v>EA</v>
          </cell>
          <cell r="H932">
            <v>825</v>
          </cell>
          <cell r="I932">
            <v>6765</v>
          </cell>
          <cell r="J932">
            <v>883</v>
          </cell>
          <cell r="K932">
            <v>6390</v>
          </cell>
          <cell r="S932">
            <v>6390</v>
          </cell>
          <cell r="V932" t="str">
            <v>내선</v>
          </cell>
          <cell r="W932">
            <v>0.66</v>
          </cell>
        </row>
        <row r="933">
          <cell r="A933">
            <v>933</v>
          </cell>
          <cell r="C933" t="str">
            <v>PULL BOX 1,2t</v>
          </cell>
          <cell r="D933" t="str">
            <v>400×400×150</v>
          </cell>
          <cell r="E933" t="str">
            <v>EA</v>
          </cell>
          <cell r="H933">
            <v>825</v>
          </cell>
          <cell r="I933">
            <v>11000</v>
          </cell>
          <cell r="J933">
            <v>883</v>
          </cell>
          <cell r="K933">
            <v>10170</v>
          </cell>
          <cell r="S933">
            <v>10170</v>
          </cell>
          <cell r="V933" t="str">
            <v>내선</v>
          </cell>
          <cell r="W933">
            <v>0.66</v>
          </cell>
        </row>
        <row r="934">
          <cell r="A934">
            <v>934</v>
          </cell>
          <cell r="C934" t="str">
            <v>PULL BOX 1,2t</v>
          </cell>
          <cell r="D934" t="str">
            <v>300×300×200</v>
          </cell>
          <cell r="E934" t="str">
            <v>EA</v>
          </cell>
          <cell r="H934">
            <v>825</v>
          </cell>
          <cell r="I934">
            <v>7647</v>
          </cell>
          <cell r="J934">
            <v>883</v>
          </cell>
          <cell r="K934">
            <v>7200</v>
          </cell>
          <cell r="S934">
            <v>7200</v>
          </cell>
          <cell r="V934" t="str">
            <v>내선</v>
          </cell>
          <cell r="W934">
            <v>0.66</v>
          </cell>
        </row>
        <row r="935">
          <cell r="A935">
            <v>935</v>
          </cell>
          <cell r="C935" t="str">
            <v>PULL BOX 1,2t</v>
          </cell>
          <cell r="D935" t="str">
            <v>400×400×200</v>
          </cell>
          <cell r="E935" t="str">
            <v>EA</v>
          </cell>
          <cell r="H935">
            <v>825</v>
          </cell>
          <cell r="I935">
            <v>12000</v>
          </cell>
          <cell r="J935">
            <v>883</v>
          </cell>
          <cell r="K935">
            <v>11160</v>
          </cell>
          <cell r="S935">
            <v>11160</v>
          </cell>
          <cell r="V935" t="str">
            <v>내선</v>
          </cell>
          <cell r="W935">
            <v>0.95</v>
          </cell>
        </row>
        <row r="936">
          <cell r="A936">
            <v>936</v>
          </cell>
          <cell r="C936" t="str">
            <v>PULL BOX 1,2t</v>
          </cell>
          <cell r="D936" t="str">
            <v>500×500×200</v>
          </cell>
          <cell r="E936" t="str">
            <v>EA</v>
          </cell>
          <cell r="H936">
            <v>825</v>
          </cell>
          <cell r="I936">
            <v>21412</v>
          </cell>
          <cell r="J936">
            <v>883</v>
          </cell>
          <cell r="K936">
            <v>18720</v>
          </cell>
          <cell r="S936">
            <v>18720</v>
          </cell>
          <cell r="V936" t="str">
            <v>내선</v>
          </cell>
          <cell r="W936">
            <v>0.95</v>
          </cell>
        </row>
        <row r="937">
          <cell r="A937">
            <v>937</v>
          </cell>
          <cell r="C937" t="str">
            <v>PULL BOX 1,2t</v>
          </cell>
          <cell r="D937" t="str">
            <v>300×300×300</v>
          </cell>
          <cell r="E937" t="str">
            <v>EA</v>
          </cell>
          <cell r="H937">
            <v>825</v>
          </cell>
          <cell r="I937">
            <v>9535</v>
          </cell>
          <cell r="J937">
            <v>883</v>
          </cell>
          <cell r="K937">
            <v>8910</v>
          </cell>
          <cell r="S937">
            <v>8910</v>
          </cell>
          <cell r="V937" t="str">
            <v>내선</v>
          </cell>
          <cell r="W937">
            <v>0.95</v>
          </cell>
        </row>
        <row r="938">
          <cell r="A938">
            <v>938</v>
          </cell>
          <cell r="C938" t="str">
            <v>PULL BOX 1,2t</v>
          </cell>
          <cell r="D938" t="str">
            <v>400×400×300</v>
          </cell>
          <cell r="E938" t="str">
            <v>EA</v>
          </cell>
          <cell r="H938">
            <v>825</v>
          </cell>
          <cell r="I938">
            <v>14235</v>
          </cell>
          <cell r="J938">
            <v>883</v>
          </cell>
          <cell r="K938">
            <v>13590</v>
          </cell>
          <cell r="S938">
            <v>13590</v>
          </cell>
          <cell r="V938" t="str">
            <v>내선</v>
          </cell>
          <cell r="W938">
            <v>0.95</v>
          </cell>
        </row>
        <row r="939">
          <cell r="A939">
            <v>939</v>
          </cell>
          <cell r="C939" t="str">
            <v>PULL BOX 1,2t</v>
          </cell>
          <cell r="D939" t="str">
            <v>500×500×300</v>
          </cell>
          <cell r="E939" t="str">
            <v>EA</v>
          </cell>
          <cell r="H939">
            <v>825</v>
          </cell>
          <cell r="I939">
            <v>25882</v>
          </cell>
          <cell r="J939">
            <v>883</v>
          </cell>
          <cell r="K939">
            <v>22500</v>
          </cell>
          <cell r="S939">
            <v>22500</v>
          </cell>
          <cell r="V939" t="str">
            <v>내선</v>
          </cell>
          <cell r="W939">
            <v>0.95</v>
          </cell>
        </row>
        <row r="940">
          <cell r="A940">
            <v>940</v>
          </cell>
          <cell r="C940" t="str">
            <v>PULL BOX 1,2t</v>
          </cell>
          <cell r="D940" t="str">
            <v>600×600×300</v>
          </cell>
          <cell r="E940" t="str">
            <v>EA</v>
          </cell>
          <cell r="H940">
            <v>825</v>
          </cell>
          <cell r="I940">
            <v>32353</v>
          </cell>
          <cell r="J940">
            <v>883</v>
          </cell>
          <cell r="K940">
            <v>27450</v>
          </cell>
          <cell r="S940">
            <v>27450</v>
          </cell>
          <cell r="V940" t="str">
            <v>내선</v>
          </cell>
          <cell r="W940">
            <v>0.95</v>
          </cell>
        </row>
        <row r="941">
          <cell r="A941">
            <v>941</v>
          </cell>
          <cell r="C941" t="str">
            <v>PULL BOX 1,2t</v>
          </cell>
          <cell r="D941" t="str">
            <v>600×600×400</v>
          </cell>
          <cell r="E941" t="str">
            <v>EA</v>
          </cell>
          <cell r="H941">
            <v>825</v>
          </cell>
          <cell r="I941">
            <v>38823</v>
          </cell>
          <cell r="S941">
            <v>38823</v>
          </cell>
          <cell r="V941" t="str">
            <v>내선</v>
          </cell>
          <cell r="W941">
            <v>0.95</v>
          </cell>
        </row>
        <row r="942">
          <cell r="A942">
            <v>942</v>
          </cell>
          <cell r="C942" t="str">
            <v>PULL BOX(벽면노출)</v>
          </cell>
          <cell r="D942" t="str">
            <v>1000×1000×700 (2.3t)</v>
          </cell>
          <cell r="E942" t="str">
            <v>EA</v>
          </cell>
          <cell r="L942" t="str">
            <v>봉산(유선견적)</v>
          </cell>
          <cell r="M942">
            <v>150000</v>
          </cell>
          <cell r="S942">
            <v>150000</v>
          </cell>
          <cell r="V942" t="str">
            <v>내선</v>
          </cell>
          <cell r="W942">
            <v>6.7679999999999998</v>
          </cell>
        </row>
        <row r="943">
          <cell r="A943">
            <v>943</v>
          </cell>
          <cell r="S943" t="str">
            <v/>
          </cell>
        </row>
        <row r="944">
          <cell r="A944">
            <v>944</v>
          </cell>
          <cell r="B944" t="str">
            <v>천정</v>
          </cell>
          <cell r="C944" t="str">
            <v>Outlet Box (천정)</v>
          </cell>
          <cell r="D944" t="str">
            <v>4각 54mm</v>
          </cell>
          <cell r="E944" t="str">
            <v>EA</v>
          </cell>
          <cell r="H944">
            <v>827</v>
          </cell>
          <cell r="I944">
            <v>832</v>
          </cell>
          <cell r="J944">
            <v>882</v>
          </cell>
          <cell r="K944">
            <v>630</v>
          </cell>
          <cell r="S944">
            <v>630</v>
          </cell>
          <cell r="V944" t="str">
            <v>내선</v>
          </cell>
          <cell r="W944">
            <v>0.12</v>
          </cell>
        </row>
        <row r="945">
          <cell r="A945">
            <v>945</v>
          </cell>
          <cell r="B945" t="str">
            <v>벽부</v>
          </cell>
          <cell r="C945" t="str">
            <v>Outlet Box (벽부)</v>
          </cell>
          <cell r="D945" t="str">
            <v>4각 54mm</v>
          </cell>
          <cell r="E945" t="str">
            <v>EA</v>
          </cell>
          <cell r="H945">
            <v>827</v>
          </cell>
          <cell r="I945">
            <v>832</v>
          </cell>
          <cell r="J945">
            <v>882</v>
          </cell>
          <cell r="K945">
            <v>630</v>
          </cell>
          <cell r="S945">
            <v>630</v>
          </cell>
          <cell r="V945" t="str">
            <v>내선</v>
          </cell>
          <cell r="W945">
            <v>0.2</v>
          </cell>
        </row>
        <row r="946">
          <cell r="A946">
            <v>946</v>
          </cell>
          <cell r="C946" t="str">
            <v>Outlet Box</v>
          </cell>
          <cell r="D946" t="str">
            <v xml:space="preserve">  8 각 54mm</v>
          </cell>
          <cell r="E946" t="str">
            <v>EA</v>
          </cell>
          <cell r="H946">
            <v>827</v>
          </cell>
          <cell r="I946">
            <v>714</v>
          </cell>
          <cell r="J946">
            <v>882</v>
          </cell>
          <cell r="K946">
            <v>540</v>
          </cell>
          <cell r="S946">
            <v>540</v>
          </cell>
          <cell r="V946" t="str">
            <v>내선</v>
          </cell>
          <cell r="W946">
            <v>0.12</v>
          </cell>
        </row>
        <row r="947">
          <cell r="A947">
            <v>947</v>
          </cell>
          <cell r="C947" t="str">
            <v>Outlet Box</v>
          </cell>
          <cell r="D947" t="str">
            <v>SW 54mm</v>
          </cell>
          <cell r="E947" t="str">
            <v>EA</v>
          </cell>
          <cell r="H947">
            <v>827</v>
          </cell>
          <cell r="I947">
            <v>654</v>
          </cell>
          <cell r="J947">
            <v>883</v>
          </cell>
          <cell r="K947">
            <v>490</v>
          </cell>
          <cell r="S947">
            <v>490</v>
          </cell>
          <cell r="V947" t="str">
            <v>내선</v>
          </cell>
          <cell r="W947">
            <v>0.2</v>
          </cell>
        </row>
        <row r="948">
          <cell r="A948">
            <v>948</v>
          </cell>
          <cell r="C948" t="str">
            <v>박스카바</v>
          </cell>
          <cell r="D948" t="str">
            <v>4각</v>
          </cell>
          <cell r="E948" t="str">
            <v>EA</v>
          </cell>
          <cell r="H948">
            <v>827</v>
          </cell>
          <cell r="I948">
            <v>238</v>
          </cell>
          <cell r="J948">
            <v>883</v>
          </cell>
          <cell r="K948">
            <v>190</v>
          </cell>
          <cell r="S948">
            <v>190</v>
          </cell>
          <cell r="V948" t="str">
            <v>내선</v>
          </cell>
          <cell r="W948">
            <v>0.03</v>
          </cell>
        </row>
        <row r="949">
          <cell r="A949">
            <v>949</v>
          </cell>
          <cell r="C949" t="str">
            <v>박스카바</v>
          </cell>
          <cell r="D949" t="str">
            <v>8각</v>
          </cell>
          <cell r="E949" t="str">
            <v>EA</v>
          </cell>
          <cell r="H949">
            <v>827</v>
          </cell>
          <cell r="I949">
            <v>238</v>
          </cell>
          <cell r="J949">
            <v>883</v>
          </cell>
          <cell r="K949">
            <v>230</v>
          </cell>
          <cell r="S949">
            <v>230</v>
          </cell>
          <cell r="V949" t="str">
            <v>내선</v>
          </cell>
          <cell r="W949">
            <v>0.03</v>
          </cell>
        </row>
        <row r="950">
          <cell r="A950">
            <v>950</v>
          </cell>
          <cell r="S950" t="str">
            <v/>
          </cell>
        </row>
        <row r="951">
          <cell r="A951">
            <v>951</v>
          </cell>
          <cell r="C951" t="str">
            <v>PVC  Outlet Box</v>
          </cell>
          <cell r="D951" t="str">
            <v xml:space="preserve">  8 각</v>
          </cell>
          <cell r="E951" t="str">
            <v>EA</v>
          </cell>
          <cell r="S951">
            <v>0</v>
          </cell>
          <cell r="V951" t="str">
            <v>내선</v>
          </cell>
          <cell r="W951">
            <v>0.12</v>
          </cell>
        </row>
        <row r="952">
          <cell r="A952">
            <v>952</v>
          </cell>
          <cell r="C952" t="str">
            <v>PVC  Outlet Box</v>
          </cell>
          <cell r="D952" t="str">
            <v xml:space="preserve">  4 각</v>
          </cell>
          <cell r="E952" t="str">
            <v>EA</v>
          </cell>
          <cell r="S952">
            <v>0</v>
          </cell>
          <cell r="V952" t="str">
            <v>내선</v>
          </cell>
          <cell r="W952">
            <v>0.12</v>
          </cell>
        </row>
        <row r="953">
          <cell r="A953">
            <v>953</v>
          </cell>
          <cell r="S953" t="str">
            <v/>
          </cell>
        </row>
        <row r="954">
          <cell r="A954">
            <v>954</v>
          </cell>
          <cell r="S954" t="str">
            <v/>
          </cell>
        </row>
        <row r="955">
          <cell r="A955">
            <v>955</v>
          </cell>
          <cell r="C955" t="str">
            <v>노출박스</v>
          </cell>
          <cell r="D955" t="str">
            <v>16C 1방출</v>
          </cell>
          <cell r="E955" t="str">
            <v>EA</v>
          </cell>
          <cell r="H955">
            <v>827</v>
          </cell>
          <cell r="I955">
            <v>2700</v>
          </cell>
          <cell r="J955">
            <v>883</v>
          </cell>
          <cell r="K955">
            <v>2625</v>
          </cell>
          <cell r="S955">
            <v>2625</v>
          </cell>
          <cell r="V955" t="str">
            <v>내선</v>
          </cell>
          <cell r="W955">
            <v>0.28999999999999998</v>
          </cell>
        </row>
        <row r="956">
          <cell r="A956">
            <v>956</v>
          </cell>
          <cell r="C956" t="str">
            <v>노출박스</v>
          </cell>
          <cell r="D956" t="str">
            <v>16C 2방출</v>
          </cell>
          <cell r="E956" t="str">
            <v>EA</v>
          </cell>
          <cell r="H956">
            <v>827</v>
          </cell>
          <cell r="I956">
            <v>2870</v>
          </cell>
          <cell r="J956">
            <v>883</v>
          </cell>
          <cell r="K956">
            <v>2750</v>
          </cell>
          <cell r="S956">
            <v>2750</v>
          </cell>
          <cell r="V956" t="str">
            <v>내선</v>
          </cell>
          <cell r="W956">
            <v>0.28999999999999998</v>
          </cell>
        </row>
        <row r="957">
          <cell r="A957">
            <v>957</v>
          </cell>
          <cell r="C957" t="str">
            <v>노출박스</v>
          </cell>
          <cell r="D957" t="str">
            <v>22C 1방출</v>
          </cell>
          <cell r="E957" t="str">
            <v>EA</v>
          </cell>
          <cell r="H957">
            <v>827</v>
          </cell>
          <cell r="I957">
            <v>2639</v>
          </cell>
          <cell r="J957">
            <v>883</v>
          </cell>
          <cell r="K957">
            <v>2875</v>
          </cell>
          <cell r="S957">
            <v>2639</v>
          </cell>
          <cell r="V957" t="str">
            <v>내선</v>
          </cell>
          <cell r="W957">
            <v>0.28999999999999998</v>
          </cell>
        </row>
        <row r="958">
          <cell r="A958">
            <v>958</v>
          </cell>
          <cell r="C958" t="str">
            <v>노출박스</v>
          </cell>
          <cell r="D958" t="str">
            <v>22C 2방출</v>
          </cell>
          <cell r="E958" t="str">
            <v>EA</v>
          </cell>
          <cell r="H958">
            <v>827</v>
          </cell>
          <cell r="I958">
            <v>2834</v>
          </cell>
          <cell r="J958">
            <v>883</v>
          </cell>
          <cell r="K958">
            <v>3000</v>
          </cell>
          <cell r="S958">
            <v>2834</v>
          </cell>
          <cell r="V958" t="str">
            <v>내선</v>
          </cell>
          <cell r="W958">
            <v>0.28999999999999998</v>
          </cell>
        </row>
        <row r="959">
          <cell r="A959">
            <v>959</v>
          </cell>
          <cell r="C959" t="str">
            <v>노출박스</v>
          </cell>
          <cell r="D959" t="str">
            <v>28C 1방출</v>
          </cell>
          <cell r="E959" t="str">
            <v>EA</v>
          </cell>
          <cell r="H959">
            <v>827</v>
          </cell>
          <cell r="I959">
            <v>4203</v>
          </cell>
          <cell r="J959">
            <v>883</v>
          </cell>
          <cell r="K959">
            <v>4375</v>
          </cell>
          <cell r="S959">
            <v>4203</v>
          </cell>
          <cell r="V959" t="str">
            <v>내선</v>
          </cell>
          <cell r="W959">
            <v>0.28999999999999998</v>
          </cell>
        </row>
        <row r="960">
          <cell r="A960">
            <v>960</v>
          </cell>
          <cell r="C960" t="str">
            <v>노출박스</v>
          </cell>
          <cell r="D960" t="str">
            <v>28C 2방출</v>
          </cell>
          <cell r="E960" t="str">
            <v>EA</v>
          </cell>
          <cell r="H960">
            <v>827</v>
          </cell>
          <cell r="I960">
            <v>4594</v>
          </cell>
          <cell r="J960">
            <v>883</v>
          </cell>
          <cell r="K960">
            <v>4625</v>
          </cell>
          <cell r="S960">
            <v>4594</v>
          </cell>
          <cell r="V960" t="str">
            <v>내선</v>
          </cell>
          <cell r="W960">
            <v>0.28999999999999998</v>
          </cell>
        </row>
        <row r="961">
          <cell r="A961">
            <v>961</v>
          </cell>
          <cell r="S961" t="str">
            <v/>
          </cell>
        </row>
        <row r="962">
          <cell r="A962">
            <v>962</v>
          </cell>
          <cell r="C962" t="str">
            <v>등기구 보강대 1m</v>
          </cell>
          <cell r="D962" t="str">
            <v>스프링형 M바표준</v>
          </cell>
          <cell r="E962" t="str">
            <v>SET</v>
          </cell>
          <cell r="H962">
            <v>898</v>
          </cell>
          <cell r="I962">
            <v>3900</v>
          </cell>
          <cell r="J962">
            <v>939</v>
          </cell>
          <cell r="K962">
            <v>3900</v>
          </cell>
          <cell r="S962">
            <v>3900</v>
          </cell>
        </row>
        <row r="963">
          <cell r="A963">
            <v>963</v>
          </cell>
          <cell r="C963" t="str">
            <v>등기구 보강대 1m</v>
          </cell>
          <cell r="D963" t="str">
            <v>스프링형 T바표준</v>
          </cell>
          <cell r="E963" t="str">
            <v>SET</v>
          </cell>
          <cell r="H963">
            <v>898</v>
          </cell>
          <cell r="I963">
            <v>4900</v>
          </cell>
          <cell r="J963">
            <v>939</v>
          </cell>
          <cell r="K963">
            <v>4900</v>
          </cell>
          <cell r="S963">
            <v>4900</v>
          </cell>
        </row>
        <row r="964">
          <cell r="A964">
            <v>964</v>
          </cell>
          <cell r="C964" t="str">
            <v>등기구 보강대 1m</v>
          </cell>
          <cell r="D964" t="str">
            <v>스프링형 다운라이트용</v>
          </cell>
          <cell r="E964" t="str">
            <v>SET</v>
          </cell>
          <cell r="H964">
            <v>898</v>
          </cell>
          <cell r="I964">
            <v>3600</v>
          </cell>
          <cell r="J964">
            <v>939</v>
          </cell>
          <cell r="K964">
            <v>3600</v>
          </cell>
          <cell r="S964">
            <v>3600</v>
          </cell>
        </row>
        <row r="965">
          <cell r="A965">
            <v>965</v>
          </cell>
          <cell r="C965" t="str">
            <v>등기구 보강대 2.5m</v>
          </cell>
          <cell r="D965" t="str">
            <v>스프링형 다운라이트용</v>
          </cell>
          <cell r="E965" t="str">
            <v>SET</v>
          </cell>
          <cell r="H965">
            <v>898</v>
          </cell>
          <cell r="I965">
            <v>5600</v>
          </cell>
          <cell r="J965">
            <v>939</v>
          </cell>
          <cell r="K965">
            <v>5600</v>
          </cell>
          <cell r="S965">
            <v>5600</v>
          </cell>
        </row>
        <row r="966">
          <cell r="A966">
            <v>966</v>
          </cell>
          <cell r="B966" t="str">
            <v>CL</v>
          </cell>
          <cell r="C966" t="str">
            <v>등 기 구(Type"CL")</v>
          </cell>
          <cell r="D966" t="str">
            <v>FCL 4/30W</v>
          </cell>
          <cell r="E966" t="str">
            <v>SET</v>
          </cell>
          <cell r="L966" t="str">
            <v>(주)나남전기</v>
          </cell>
          <cell r="M966">
            <v>17000</v>
          </cell>
          <cell r="N966" t="str">
            <v>(주)제일조명</v>
          </cell>
          <cell r="O966">
            <v>18000</v>
          </cell>
          <cell r="P966" t="str">
            <v>천일전기공업(주)</v>
          </cell>
          <cell r="Q966">
            <v>14000</v>
          </cell>
          <cell r="S966">
            <v>14000</v>
          </cell>
          <cell r="V966" t="str">
            <v>내선</v>
          </cell>
          <cell r="W966">
            <v>0.16500000000000001</v>
          </cell>
        </row>
        <row r="967">
          <cell r="A967">
            <v>967</v>
          </cell>
          <cell r="B967" t="str">
            <v>I</v>
          </cell>
          <cell r="C967" t="str">
            <v>등 기 구</v>
          </cell>
          <cell r="D967" t="str">
            <v>IL-60W 벽부(방수,방습)</v>
          </cell>
          <cell r="E967" t="str">
            <v>SET</v>
          </cell>
          <cell r="L967" t="str">
            <v>(주)나남전기</v>
          </cell>
          <cell r="M967">
            <v>17000</v>
          </cell>
          <cell r="N967" t="str">
            <v>(주)제일조명</v>
          </cell>
          <cell r="O967">
            <v>18000</v>
          </cell>
          <cell r="P967" t="str">
            <v>천일전기공업(주)</v>
          </cell>
          <cell r="Q967">
            <v>14000</v>
          </cell>
          <cell r="S967">
            <v>14000</v>
          </cell>
          <cell r="V967" t="str">
            <v>내선</v>
          </cell>
          <cell r="W967">
            <v>0.15</v>
          </cell>
        </row>
        <row r="968">
          <cell r="A968">
            <v>968</v>
          </cell>
          <cell r="B968" t="str">
            <v>D</v>
          </cell>
          <cell r="C968" t="str">
            <v>등 기 구</v>
          </cell>
          <cell r="D968" t="str">
            <v>IL-100W 벽부(방수,방습)</v>
          </cell>
          <cell r="E968" t="str">
            <v>SET</v>
          </cell>
          <cell r="L968" t="str">
            <v>(주)나남전기</v>
          </cell>
          <cell r="M968">
            <v>85000</v>
          </cell>
          <cell r="N968" t="str">
            <v>(주)제일조명</v>
          </cell>
          <cell r="O968">
            <v>85000</v>
          </cell>
          <cell r="P968" t="str">
            <v>천일전기공업(주)</v>
          </cell>
          <cell r="Q968">
            <v>85000</v>
          </cell>
          <cell r="S968">
            <v>85000</v>
          </cell>
          <cell r="V968" t="str">
            <v>내선</v>
          </cell>
          <cell r="W968">
            <v>0.158</v>
          </cell>
        </row>
        <row r="969">
          <cell r="A969">
            <v>969</v>
          </cell>
          <cell r="C969" t="str">
            <v>등 기 구</v>
          </cell>
          <cell r="D969" t="str">
            <v>IL-200W 벽부</v>
          </cell>
          <cell r="E969" t="str">
            <v>SET</v>
          </cell>
          <cell r="H969">
            <v>816</v>
          </cell>
          <cell r="I969">
            <v>25500</v>
          </cell>
          <cell r="S969">
            <v>25500</v>
          </cell>
          <cell r="V969" t="str">
            <v>내선</v>
          </cell>
          <cell r="W969">
            <v>0.158</v>
          </cell>
        </row>
        <row r="970">
          <cell r="A970">
            <v>970</v>
          </cell>
          <cell r="B970" t="str">
            <v>K</v>
          </cell>
          <cell r="C970" t="str">
            <v>등 기 구</v>
          </cell>
          <cell r="D970" t="str">
            <v>IL-100W 펜던트(방수,방습)</v>
          </cell>
          <cell r="E970" t="str">
            <v>SET</v>
          </cell>
          <cell r="L970" t="str">
            <v>(주)제일조명</v>
          </cell>
          <cell r="M970">
            <v>85000</v>
          </cell>
          <cell r="N970" t="str">
            <v>(주)제일조명</v>
          </cell>
          <cell r="O970">
            <v>85000</v>
          </cell>
          <cell r="P970" t="str">
            <v>천일전기공업(주)</v>
          </cell>
          <cell r="Q970">
            <v>85000</v>
          </cell>
          <cell r="S970">
            <v>85000</v>
          </cell>
          <cell r="V970" t="str">
            <v>내선</v>
          </cell>
          <cell r="W970">
            <v>0.29399999999999998</v>
          </cell>
        </row>
        <row r="971">
          <cell r="A971">
            <v>971</v>
          </cell>
          <cell r="B971" t="str">
            <v>D</v>
          </cell>
          <cell r="C971" t="str">
            <v>등 기 구(type"D")</v>
          </cell>
          <cell r="D971" t="str">
            <v>다운라이트 FUL 2/18W</v>
          </cell>
          <cell r="E971" t="str">
            <v>SET</v>
          </cell>
          <cell r="L971" t="str">
            <v>(주)나남전기</v>
          </cell>
          <cell r="M971">
            <v>18500</v>
          </cell>
          <cell r="N971" t="str">
            <v>(주)제일조명</v>
          </cell>
          <cell r="O971">
            <v>24000</v>
          </cell>
          <cell r="P971" t="str">
            <v>천일전기공업(주)</v>
          </cell>
          <cell r="Q971">
            <v>31500</v>
          </cell>
          <cell r="S971">
            <v>18500</v>
          </cell>
          <cell r="V971" t="str">
            <v>내선</v>
          </cell>
          <cell r="W971">
            <v>0.18</v>
          </cell>
        </row>
        <row r="972">
          <cell r="A972">
            <v>972</v>
          </cell>
          <cell r="B972" t="str">
            <v>J</v>
          </cell>
          <cell r="C972" t="str">
            <v>등 기 구</v>
          </cell>
          <cell r="D972" t="str">
            <v>IL-100W 직부 벤다</v>
          </cell>
          <cell r="E972" t="str">
            <v>SET</v>
          </cell>
          <cell r="L972" t="str">
            <v>(주)나남전기</v>
          </cell>
          <cell r="M972">
            <v>4800</v>
          </cell>
          <cell r="N972" t="str">
            <v>(주)제일조명</v>
          </cell>
          <cell r="O972">
            <v>6000</v>
          </cell>
          <cell r="P972" t="str">
            <v>천일전기공업(주)</v>
          </cell>
          <cell r="Q972">
            <v>5000</v>
          </cell>
          <cell r="S972">
            <v>4800</v>
          </cell>
          <cell r="V972" t="str">
            <v>내선</v>
          </cell>
          <cell r="W972">
            <v>0.19</v>
          </cell>
        </row>
        <row r="973">
          <cell r="A973">
            <v>973</v>
          </cell>
          <cell r="B973" t="str">
            <v>L-1</v>
          </cell>
          <cell r="C973" t="str">
            <v>등 기 구(Type"L-1")</v>
          </cell>
          <cell r="D973" t="str">
            <v>IL-60W 벽부</v>
          </cell>
          <cell r="E973" t="str">
            <v>SET</v>
          </cell>
          <cell r="L973" t="str">
            <v>(주)제일조명</v>
          </cell>
          <cell r="M973">
            <v>9000</v>
          </cell>
          <cell r="N973" t="str">
            <v>(주)제일조명</v>
          </cell>
          <cell r="O973">
            <v>12000</v>
          </cell>
          <cell r="P973" t="str">
            <v>천일전기공업(주)</v>
          </cell>
          <cell r="Q973">
            <v>8500</v>
          </cell>
          <cell r="S973">
            <v>8500</v>
          </cell>
          <cell r="V973" t="str">
            <v>내선</v>
          </cell>
          <cell r="W973">
            <v>0.158</v>
          </cell>
        </row>
        <row r="974">
          <cell r="A974">
            <v>974</v>
          </cell>
          <cell r="B974" t="str">
            <v>FS-1</v>
          </cell>
          <cell r="C974" t="str">
            <v>등 기 구 (Type"FS-1")</v>
          </cell>
          <cell r="D974" t="str">
            <v>FL 1/20삼각직부</v>
          </cell>
          <cell r="E974" t="str">
            <v>SET</v>
          </cell>
          <cell r="H974">
            <v>811</v>
          </cell>
          <cell r="I974">
            <v>11000</v>
          </cell>
          <cell r="S974">
            <v>11000</v>
          </cell>
          <cell r="V974" t="str">
            <v>내선</v>
          </cell>
          <cell r="W974">
            <v>0.155</v>
          </cell>
        </row>
        <row r="975">
          <cell r="A975">
            <v>975</v>
          </cell>
          <cell r="C975" t="str">
            <v>등 기 구 (전자식안정기)</v>
          </cell>
          <cell r="D975" t="str">
            <v>FL 2/40삼각벽부</v>
          </cell>
          <cell r="E975" t="str">
            <v>SET</v>
          </cell>
          <cell r="H975">
            <v>811</v>
          </cell>
          <cell r="I975">
            <v>27500</v>
          </cell>
          <cell r="S975">
            <v>27500</v>
          </cell>
          <cell r="V975" t="str">
            <v>내선</v>
          </cell>
          <cell r="W975">
            <v>0.36499999999999999</v>
          </cell>
        </row>
        <row r="976">
          <cell r="A976">
            <v>976</v>
          </cell>
          <cell r="B976" t="str">
            <v>FD-1</v>
          </cell>
          <cell r="C976" t="str">
            <v>등 기 구 (Type"FD-1")</v>
          </cell>
          <cell r="D976" t="str">
            <v>FL 2/20삼각직부</v>
          </cell>
          <cell r="E976" t="str">
            <v>SET</v>
          </cell>
          <cell r="H976">
            <v>811</v>
          </cell>
          <cell r="I976">
            <v>24000</v>
          </cell>
          <cell r="S976">
            <v>24000</v>
          </cell>
          <cell r="V976" t="str">
            <v>내선</v>
          </cell>
          <cell r="W976">
            <v>0.19500000000000001</v>
          </cell>
        </row>
        <row r="977">
          <cell r="A977">
            <v>977</v>
          </cell>
          <cell r="B977" t="str">
            <v>FD</v>
          </cell>
          <cell r="C977" t="str">
            <v>등 기 구 (Type"FD")</v>
          </cell>
          <cell r="D977" t="str">
            <v>FL 2/32삼각직부</v>
          </cell>
          <cell r="E977" t="str">
            <v>SET</v>
          </cell>
          <cell r="J977" t="str">
            <v>광명</v>
          </cell>
          <cell r="K977">
            <v>62000</v>
          </cell>
          <cell r="L977" t="str">
            <v>신일조명</v>
          </cell>
          <cell r="M977">
            <v>55000</v>
          </cell>
          <cell r="N977" t="str">
            <v>제일조명</v>
          </cell>
          <cell r="O977">
            <v>69000</v>
          </cell>
          <cell r="P977" t="str">
            <v>천일전기</v>
          </cell>
          <cell r="Q977">
            <v>51000</v>
          </cell>
          <cell r="S977">
            <v>51000</v>
          </cell>
          <cell r="V977" t="str">
            <v>내선</v>
          </cell>
          <cell r="W977">
            <v>0.30499999999999999</v>
          </cell>
        </row>
        <row r="978">
          <cell r="A978">
            <v>978</v>
          </cell>
          <cell r="B978" t="str">
            <v>C</v>
          </cell>
          <cell r="C978" t="str">
            <v>등 기 구 (전자식안정기)</v>
          </cell>
          <cell r="D978" t="str">
            <v>FL 2/32천정직부(방수,방습)</v>
          </cell>
          <cell r="E978" t="str">
            <v>SET</v>
          </cell>
          <cell r="L978" t="str">
            <v>(주)나남전기</v>
          </cell>
          <cell r="M978">
            <v>44000</v>
          </cell>
          <cell r="N978" t="str">
            <v>(주)제일조명</v>
          </cell>
          <cell r="O978">
            <v>57000</v>
          </cell>
          <cell r="P978" t="str">
            <v>천일전기공업(주)</v>
          </cell>
          <cell r="Q978">
            <v>45000</v>
          </cell>
          <cell r="S978">
            <v>44000</v>
          </cell>
          <cell r="V978" t="str">
            <v>내선</v>
          </cell>
          <cell r="W978">
            <v>0.245</v>
          </cell>
        </row>
        <row r="979">
          <cell r="A979">
            <v>979</v>
          </cell>
          <cell r="B979" t="str">
            <v>FS</v>
          </cell>
          <cell r="C979" t="str">
            <v>등 기 구 (Type"FS")</v>
          </cell>
          <cell r="D979" t="str">
            <v>FL 1/32삼각직부</v>
          </cell>
          <cell r="E979" t="str">
            <v>SET</v>
          </cell>
          <cell r="L979" t="str">
            <v>신일조명</v>
          </cell>
          <cell r="M979">
            <v>23500</v>
          </cell>
          <cell r="S979">
            <v>23500</v>
          </cell>
          <cell r="V979" t="str">
            <v>내선</v>
          </cell>
          <cell r="W979">
            <v>0.245</v>
          </cell>
        </row>
        <row r="980">
          <cell r="A980">
            <v>980</v>
          </cell>
          <cell r="B980" t="str">
            <v>FI-1</v>
          </cell>
          <cell r="C980" t="str">
            <v>등 기 구 (Type"FI-1")</v>
          </cell>
          <cell r="D980" t="str">
            <v>FL 2/20매입</v>
          </cell>
          <cell r="E980" t="str">
            <v>SET</v>
          </cell>
          <cell r="L980" t="str">
            <v>(주)광명</v>
          </cell>
          <cell r="M980">
            <v>46500</v>
          </cell>
          <cell r="N980" t="str">
            <v>금동조명(주)</v>
          </cell>
          <cell r="O980">
            <v>45000</v>
          </cell>
          <cell r="P980" t="str">
            <v>천일전기공업(주)</v>
          </cell>
          <cell r="Q980">
            <v>46000</v>
          </cell>
          <cell r="S980">
            <v>45000</v>
          </cell>
          <cell r="V980" t="str">
            <v>내선</v>
          </cell>
          <cell r="W980">
            <v>0.38400000000000001</v>
          </cell>
        </row>
        <row r="981">
          <cell r="A981">
            <v>981</v>
          </cell>
          <cell r="C981" t="str">
            <v>등 기 구 (전자식안정기)</v>
          </cell>
          <cell r="D981" t="str">
            <v>FL 4/20매입</v>
          </cell>
          <cell r="E981" t="str">
            <v>SET</v>
          </cell>
          <cell r="L981" t="str">
            <v>(주)광명</v>
          </cell>
          <cell r="M981">
            <v>43500</v>
          </cell>
          <cell r="N981" t="str">
            <v>금동조명(주)</v>
          </cell>
          <cell r="O981">
            <v>38000</v>
          </cell>
          <cell r="P981" t="str">
            <v>천일전기공업(주)</v>
          </cell>
          <cell r="Q981">
            <v>32000</v>
          </cell>
          <cell r="S981">
            <v>32000</v>
          </cell>
          <cell r="V981" t="str">
            <v>내선</v>
          </cell>
          <cell r="W981">
            <v>0.68399999999999994</v>
          </cell>
        </row>
        <row r="982">
          <cell r="A982">
            <v>982</v>
          </cell>
          <cell r="B982" t="str">
            <v>FI</v>
          </cell>
          <cell r="C982" t="str">
            <v>등 기 구 (Type"FI")</v>
          </cell>
          <cell r="D982" t="str">
            <v>FL 2/32매입루바</v>
          </cell>
          <cell r="E982" t="str">
            <v>SET</v>
          </cell>
          <cell r="L982" t="str">
            <v>(주)나남전기</v>
          </cell>
          <cell r="M982">
            <v>55000</v>
          </cell>
          <cell r="N982" t="str">
            <v>(주)제일조명</v>
          </cell>
          <cell r="O982">
            <v>62000</v>
          </cell>
          <cell r="P982" t="str">
            <v>천일전기공업(주)</v>
          </cell>
          <cell r="Q982">
            <v>52000</v>
          </cell>
          <cell r="S982">
            <v>52000</v>
          </cell>
          <cell r="V982" t="str">
            <v>내선</v>
          </cell>
          <cell r="W982">
            <v>0.58560000000000001</v>
          </cell>
        </row>
        <row r="983">
          <cell r="A983">
            <v>983</v>
          </cell>
          <cell r="B983" t="str">
            <v>FP-1</v>
          </cell>
          <cell r="C983" t="str">
            <v>등 기 구 (Type"FP-1")</v>
          </cell>
          <cell r="D983" t="str">
            <v>FL 2/20펜던트</v>
          </cell>
          <cell r="E983" t="str">
            <v>SET</v>
          </cell>
          <cell r="H983">
            <v>811</v>
          </cell>
          <cell r="I983">
            <v>24500</v>
          </cell>
          <cell r="S983">
            <v>24500</v>
          </cell>
          <cell r="V983" t="str">
            <v>내선</v>
          </cell>
          <cell r="W983">
            <v>0.23499999999999999</v>
          </cell>
        </row>
        <row r="984">
          <cell r="A984">
            <v>984</v>
          </cell>
          <cell r="B984" t="str">
            <v>FP</v>
          </cell>
          <cell r="C984" t="str">
            <v>등 기 구 (Type"FP")</v>
          </cell>
          <cell r="D984" t="str">
            <v>FL 2/32펜던트</v>
          </cell>
          <cell r="E984" t="str">
            <v>SET</v>
          </cell>
          <cell r="L984" t="str">
            <v>(주)나남전기</v>
          </cell>
          <cell r="M984">
            <v>46000</v>
          </cell>
          <cell r="N984" t="str">
            <v>(주)제일조명</v>
          </cell>
          <cell r="O984">
            <v>59000</v>
          </cell>
          <cell r="P984" t="str">
            <v>천일전기공업(주)</v>
          </cell>
          <cell r="Q984">
            <v>46500</v>
          </cell>
          <cell r="S984">
            <v>46000</v>
          </cell>
          <cell r="V984" t="str">
            <v>내선</v>
          </cell>
          <cell r="W984">
            <v>0.36499999999999999</v>
          </cell>
        </row>
        <row r="985">
          <cell r="A985">
            <v>985</v>
          </cell>
          <cell r="B985" t="str">
            <v>PP</v>
          </cell>
          <cell r="C985" t="str">
            <v>등 기 구 (Type"PP")</v>
          </cell>
          <cell r="D985" t="str">
            <v>FL 1/32펜던트</v>
          </cell>
          <cell r="E985" t="str">
            <v>SET</v>
          </cell>
          <cell r="H985">
            <v>811</v>
          </cell>
          <cell r="I985">
            <v>16500</v>
          </cell>
          <cell r="S985">
            <v>16500</v>
          </cell>
          <cell r="V985" t="str">
            <v>내선</v>
          </cell>
          <cell r="W985">
            <v>0.29499999999999998</v>
          </cell>
        </row>
        <row r="986">
          <cell r="A986">
            <v>986</v>
          </cell>
          <cell r="B986" t="str">
            <v>PP-1</v>
          </cell>
          <cell r="C986" t="str">
            <v>등 기 구 (Type"PP-1")</v>
          </cell>
          <cell r="D986" t="str">
            <v>FL 1/20펜던트</v>
          </cell>
          <cell r="E986" t="str">
            <v>SET</v>
          </cell>
          <cell r="L986" t="str">
            <v>(주)나남전기</v>
          </cell>
          <cell r="M986">
            <v>18000</v>
          </cell>
          <cell r="N986" t="str">
            <v>(주)제일조명</v>
          </cell>
          <cell r="O986">
            <v>17500</v>
          </cell>
          <cell r="P986" t="str">
            <v>천일전기공업(주)</v>
          </cell>
          <cell r="Q986">
            <v>22000</v>
          </cell>
          <cell r="S986">
            <v>17500</v>
          </cell>
          <cell r="V986" t="str">
            <v>내선</v>
          </cell>
          <cell r="W986">
            <v>0.16500000000000001</v>
          </cell>
        </row>
        <row r="987">
          <cell r="A987">
            <v>987</v>
          </cell>
          <cell r="C987" t="str">
            <v>등 기 구 (전자식안정기)</v>
          </cell>
          <cell r="D987" t="str">
            <v>FL 1/30W매입</v>
          </cell>
          <cell r="E987" t="str">
            <v>SET</v>
          </cell>
          <cell r="S987">
            <v>0</v>
          </cell>
          <cell r="V987" t="str">
            <v>내선</v>
          </cell>
          <cell r="W987">
            <v>0.31919999999999998</v>
          </cell>
        </row>
        <row r="988">
          <cell r="A988">
            <v>988</v>
          </cell>
          <cell r="B988" t="str">
            <v>A1</v>
          </cell>
          <cell r="C988" t="str">
            <v>등 기 구 (전자식안정기)</v>
          </cell>
          <cell r="D988" t="str">
            <v>FL 2/32W+IL 60W 매입</v>
          </cell>
          <cell r="E988" t="str">
            <v>SET</v>
          </cell>
          <cell r="L988" t="str">
            <v>(주)나남전기</v>
          </cell>
          <cell r="M988">
            <v>56000</v>
          </cell>
          <cell r="N988" t="str">
            <v>(주)제일조명</v>
          </cell>
          <cell r="O988">
            <v>64000</v>
          </cell>
          <cell r="P988" t="str">
            <v>천일전기공업(주)</v>
          </cell>
          <cell r="Q988">
            <v>55000</v>
          </cell>
          <cell r="S988">
            <v>55000</v>
          </cell>
          <cell r="V988" t="str">
            <v>내선</v>
          </cell>
          <cell r="W988">
            <v>0.432</v>
          </cell>
        </row>
        <row r="989">
          <cell r="A989">
            <v>989</v>
          </cell>
          <cell r="C989" t="str">
            <v>등 기 구 (전자식안정기)</v>
          </cell>
          <cell r="D989" t="str">
            <v>FL 1/40W매입</v>
          </cell>
          <cell r="E989" t="str">
            <v>SET</v>
          </cell>
          <cell r="H989">
            <v>811</v>
          </cell>
          <cell r="I989">
            <v>26000</v>
          </cell>
          <cell r="S989">
            <v>26000</v>
          </cell>
          <cell r="V989" t="str">
            <v>내선</v>
          </cell>
          <cell r="W989">
            <v>0.4788</v>
          </cell>
        </row>
        <row r="990">
          <cell r="A990">
            <v>990</v>
          </cell>
          <cell r="C990" t="str">
            <v>등 기 구 (전자식안정기)</v>
          </cell>
          <cell r="D990" t="str">
            <v>FL 2/40방폭형</v>
          </cell>
          <cell r="E990" t="str">
            <v>SET</v>
          </cell>
          <cell r="H990">
            <v>818</v>
          </cell>
          <cell r="I990">
            <v>244000</v>
          </cell>
          <cell r="S990">
            <v>244000</v>
          </cell>
          <cell r="V990" t="str">
            <v>내선</v>
          </cell>
          <cell r="W990">
            <v>0.80299999999999994</v>
          </cell>
        </row>
        <row r="991">
          <cell r="A991">
            <v>991</v>
          </cell>
          <cell r="C991" t="str">
            <v>등 기 구(SUS)</v>
          </cell>
          <cell r="D991" t="str">
            <v>FL 1/40W매입</v>
          </cell>
          <cell r="E991" t="str">
            <v>SET</v>
          </cell>
          <cell r="L991" t="str">
            <v>신일조명</v>
          </cell>
          <cell r="M991">
            <v>34000</v>
          </cell>
          <cell r="S991">
            <v>34000</v>
          </cell>
          <cell r="V991" t="str">
            <v>내선</v>
          </cell>
          <cell r="W991">
            <v>0.4788</v>
          </cell>
        </row>
        <row r="992">
          <cell r="A992">
            <v>992</v>
          </cell>
          <cell r="C992" t="str">
            <v>등 기 구(SUS)</v>
          </cell>
          <cell r="D992" t="str">
            <v>FL 1/40펜던트</v>
          </cell>
          <cell r="E992" t="str">
            <v>SET</v>
          </cell>
          <cell r="L992" t="str">
            <v>신일조명</v>
          </cell>
          <cell r="M992">
            <v>24500</v>
          </cell>
          <cell r="S992">
            <v>24500</v>
          </cell>
          <cell r="V992" t="str">
            <v>내선</v>
          </cell>
          <cell r="W992">
            <v>0.29499999999999998</v>
          </cell>
        </row>
        <row r="993">
          <cell r="A993">
            <v>993</v>
          </cell>
          <cell r="C993" t="str">
            <v>등 기 구 (전자식안정기)</v>
          </cell>
          <cell r="D993" t="str">
            <v>FL 1/20W 천정매입</v>
          </cell>
          <cell r="E993" t="str">
            <v>SET</v>
          </cell>
          <cell r="H993">
            <v>811</v>
          </cell>
          <cell r="I993">
            <v>12000</v>
          </cell>
          <cell r="S993">
            <v>12000</v>
          </cell>
          <cell r="V993" t="str">
            <v>내선</v>
          </cell>
          <cell r="W993">
            <v>0.25</v>
          </cell>
        </row>
        <row r="994">
          <cell r="A994">
            <v>994</v>
          </cell>
          <cell r="C994" t="str">
            <v>등 기 구(SUS)</v>
          </cell>
          <cell r="D994" t="str">
            <v>FL 2/40W매입</v>
          </cell>
          <cell r="E994" t="str">
            <v>SET</v>
          </cell>
          <cell r="L994" t="str">
            <v>신일조명</v>
          </cell>
          <cell r="M994">
            <v>43000</v>
          </cell>
          <cell r="S994">
            <v>43000</v>
          </cell>
          <cell r="V994" t="str">
            <v>내선</v>
          </cell>
          <cell r="W994">
            <v>0.58560000000000001</v>
          </cell>
        </row>
        <row r="995">
          <cell r="A995">
            <v>995</v>
          </cell>
          <cell r="C995" t="str">
            <v>등 기 구(SUS)</v>
          </cell>
          <cell r="D995" t="str">
            <v>FL 2/40펜던트</v>
          </cell>
          <cell r="E995" t="str">
            <v>SET</v>
          </cell>
          <cell r="L995" t="str">
            <v>신일조명</v>
          </cell>
          <cell r="M995">
            <v>38500</v>
          </cell>
          <cell r="S995">
            <v>38500</v>
          </cell>
          <cell r="V995" t="str">
            <v>내선</v>
          </cell>
          <cell r="W995">
            <v>0.36499999999999999</v>
          </cell>
        </row>
        <row r="996">
          <cell r="A996">
            <v>996</v>
          </cell>
          <cell r="B996" t="str">
            <v>F</v>
          </cell>
          <cell r="C996" t="str">
            <v>등 기 구</v>
          </cell>
          <cell r="D996" t="str">
            <v>IL-100W 식탁등</v>
          </cell>
          <cell r="E996" t="str">
            <v>SET</v>
          </cell>
          <cell r="L996" t="str">
            <v>(주)광명</v>
          </cell>
          <cell r="M996">
            <v>37500</v>
          </cell>
          <cell r="N996" t="str">
            <v>금동조명(주)</v>
          </cell>
          <cell r="O996">
            <v>30000</v>
          </cell>
          <cell r="P996" t="str">
            <v>천일전기공업(주)</v>
          </cell>
          <cell r="Q996">
            <v>35000</v>
          </cell>
          <cell r="S996">
            <v>30000</v>
          </cell>
        </row>
        <row r="997">
          <cell r="A997">
            <v>997</v>
          </cell>
          <cell r="B997" t="str">
            <v>S</v>
          </cell>
          <cell r="C997" t="str">
            <v>등 기 구 (Type"S")</v>
          </cell>
          <cell r="D997" t="str">
            <v>HA 100W다운스포트</v>
          </cell>
          <cell r="E997" t="str">
            <v>EA</v>
          </cell>
          <cell r="H997">
            <v>807</v>
          </cell>
          <cell r="I997">
            <v>580</v>
          </cell>
          <cell r="S997">
            <v>580</v>
          </cell>
        </row>
        <row r="998">
          <cell r="A998">
            <v>998</v>
          </cell>
          <cell r="C998" t="str">
            <v>램      프</v>
          </cell>
          <cell r="D998" t="str">
            <v>FL 20W  28㎜×590㎜</v>
          </cell>
          <cell r="E998" t="str">
            <v>EA</v>
          </cell>
          <cell r="H998">
            <v>807</v>
          </cell>
          <cell r="I998">
            <v>650</v>
          </cell>
          <cell r="S998">
            <v>650</v>
          </cell>
        </row>
        <row r="999">
          <cell r="A999">
            <v>999</v>
          </cell>
          <cell r="C999" t="str">
            <v>램      프</v>
          </cell>
          <cell r="D999" t="str">
            <v>FL 30W  26㎜×893㎜</v>
          </cell>
          <cell r="E999" t="str">
            <v>EA</v>
          </cell>
          <cell r="H999">
            <v>807</v>
          </cell>
          <cell r="I999">
            <v>1450</v>
          </cell>
          <cell r="S999">
            <v>1450</v>
          </cell>
        </row>
        <row r="1000">
          <cell r="A1000">
            <v>1000</v>
          </cell>
          <cell r="C1000" t="str">
            <v>램      프</v>
          </cell>
          <cell r="D1000" t="str">
            <v>FL 40W  28㎜×1198㎜</v>
          </cell>
          <cell r="E1000" t="str">
            <v>EA</v>
          </cell>
          <cell r="H1000">
            <v>807</v>
          </cell>
          <cell r="I1000">
            <v>980</v>
          </cell>
          <cell r="S1000">
            <v>980</v>
          </cell>
        </row>
        <row r="1001">
          <cell r="A1001">
            <v>1001</v>
          </cell>
          <cell r="C1001" t="str">
            <v>램      프</v>
          </cell>
          <cell r="D1001" t="str">
            <v>FCL22W28.5㎜×216㎜</v>
          </cell>
          <cell r="E1001" t="str">
            <v>EA</v>
          </cell>
          <cell r="H1001">
            <v>807</v>
          </cell>
          <cell r="I1001">
            <v>1300</v>
          </cell>
          <cell r="S1001">
            <v>1300</v>
          </cell>
        </row>
        <row r="1002">
          <cell r="A1002">
            <v>1002</v>
          </cell>
          <cell r="C1002" t="str">
            <v>램      프</v>
          </cell>
          <cell r="D1002" t="str">
            <v>FCL30W28.5㎜×236㎜</v>
          </cell>
          <cell r="E1002" t="str">
            <v>EA</v>
          </cell>
          <cell r="H1002">
            <v>807</v>
          </cell>
          <cell r="I1002">
            <v>1300</v>
          </cell>
          <cell r="S1002">
            <v>1300</v>
          </cell>
        </row>
        <row r="1003">
          <cell r="A1003">
            <v>1003</v>
          </cell>
          <cell r="C1003" t="str">
            <v>램      프</v>
          </cell>
          <cell r="D1003" t="str">
            <v>FCL32W28.5㎜×312㎜</v>
          </cell>
          <cell r="E1003" t="str">
            <v>EA</v>
          </cell>
          <cell r="H1003">
            <v>807</v>
          </cell>
          <cell r="I1003">
            <v>1800</v>
          </cell>
          <cell r="S1003">
            <v>1800</v>
          </cell>
        </row>
        <row r="1004">
          <cell r="A1004">
            <v>1004</v>
          </cell>
          <cell r="C1004" t="str">
            <v>램      프</v>
          </cell>
          <cell r="D1004" t="str">
            <v>FCL40W28.5㎜×386㎜</v>
          </cell>
          <cell r="E1004" t="str">
            <v>EA</v>
          </cell>
          <cell r="H1004">
            <v>807</v>
          </cell>
          <cell r="I1004">
            <v>2700</v>
          </cell>
          <cell r="S1004">
            <v>2700</v>
          </cell>
        </row>
        <row r="1005">
          <cell r="A1005">
            <v>1005</v>
          </cell>
          <cell r="B1005" t="str">
            <v>FC</v>
          </cell>
          <cell r="C1005" t="str">
            <v>등 기 구 (Type"FC")</v>
          </cell>
          <cell r="D1005" t="str">
            <v>FC2/32W천정직부</v>
          </cell>
          <cell r="E1005" t="str">
            <v>EA</v>
          </cell>
          <cell r="S1005">
            <v>0</v>
          </cell>
        </row>
        <row r="1006">
          <cell r="A1006">
            <v>1006</v>
          </cell>
          <cell r="B1006" t="str">
            <v>FC-1</v>
          </cell>
          <cell r="C1006" t="str">
            <v>등 기 구 (Type"FC-1")</v>
          </cell>
          <cell r="D1006" t="str">
            <v>FC2/20W천정직부</v>
          </cell>
          <cell r="E1006" t="str">
            <v>EA</v>
          </cell>
          <cell r="S1006">
            <v>0</v>
          </cell>
        </row>
        <row r="1007">
          <cell r="A1007">
            <v>1007</v>
          </cell>
          <cell r="B1007" t="str">
            <v>L</v>
          </cell>
          <cell r="C1007" t="str">
            <v>등 기 구 (Type"L")</v>
          </cell>
          <cell r="D1007" t="str">
            <v>IL100W 망벽부등</v>
          </cell>
          <cell r="E1007" t="str">
            <v>EA</v>
          </cell>
          <cell r="S1007">
            <v>0</v>
          </cell>
        </row>
        <row r="1008">
          <cell r="A1008">
            <v>1008</v>
          </cell>
          <cell r="B1008" t="str">
            <v>B</v>
          </cell>
          <cell r="C1008" t="str">
            <v>등 기 구 (Type"B")</v>
          </cell>
          <cell r="D1008" t="str">
            <v>IL100W 망직부등</v>
          </cell>
          <cell r="E1008" t="str">
            <v>EA</v>
          </cell>
          <cell r="H1008">
            <v>808</v>
          </cell>
          <cell r="I1008">
            <v>220</v>
          </cell>
          <cell r="S1008">
            <v>220</v>
          </cell>
        </row>
        <row r="1009">
          <cell r="A1009">
            <v>1009</v>
          </cell>
          <cell r="B1009" t="str">
            <v>B-1</v>
          </cell>
          <cell r="C1009" t="str">
            <v>등 기 구 (Type"B-1")</v>
          </cell>
          <cell r="D1009" t="str">
            <v>IL100W 펜던트</v>
          </cell>
          <cell r="E1009" t="str">
            <v>EA</v>
          </cell>
          <cell r="H1009">
            <v>808</v>
          </cell>
          <cell r="I1009">
            <v>230</v>
          </cell>
          <cell r="S1009">
            <v>230</v>
          </cell>
        </row>
        <row r="1010">
          <cell r="A1010">
            <v>1010</v>
          </cell>
          <cell r="C1010" t="str">
            <v>램      프</v>
          </cell>
          <cell r="D1010" t="str">
            <v>220V  IL 200W</v>
          </cell>
          <cell r="E1010" t="str">
            <v>EA</v>
          </cell>
          <cell r="H1010">
            <v>808</v>
          </cell>
          <cell r="I1010">
            <v>380</v>
          </cell>
          <cell r="S1010">
            <v>380</v>
          </cell>
        </row>
        <row r="1011">
          <cell r="A1011">
            <v>1011</v>
          </cell>
          <cell r="C1011" t="str">
            <v>등기구</v>
          </cell>
          <cell r="D1011" t="str">
            <v>FL 1/20W 천정매입</v>
          </cell>
          <cell r="E1011" t="str">
            <v>SET</v>
          </cell>
          <cell r="H1011">
            <v>811</v>
          </cell>
          <cell r="I1011">
            <v>12000</v>
          </cell>
          <cell r="S1011">
            <v>12000</v>
          </cell>
          <cell r="V1011" t="str">
            <v>내선</v>
          </cell>
          <cell r="W1011">
            <v>0.25</v>
          </cell>
        </row>
        <row r="1012">
          <cell r="A1012">
            <v>1012</v>
          </cell>
          <cell r="B1012" t="str">
            <v>C</v>
          </cell>
          <cell r="C1012" t="str">
            <v>등 기 구 (Type"C")</v>
          </cell>
          <cell r="D1012" t="str">
            <v>IL60W 직부등</v>
          </cell>
          <cell r="E1012" t="str">
            <v>EA</v>
          </cell>
          <cell r="L1012" t="str">
            <v>(주)광명</v>
          </cell>
          <cell r="M1012">
            <v>6500</v>
          </cell>
          <cell r="N1012" t="str">
            <v>금동조명(주)</v>
          </cell>
          <cell r="O1012">
            <v>4500</v>
          </cell>
          <cell r="P1012" t="str">
            <v>천일전기공업(주)</v>
          </cell>
          <cell r="Q1012">
            <v>6000</v>
          </cell>
          <cell r="S1012">
            <v>4500</v>
          </cell>
        </row>
        <row r="1013">
          <cell r="A1013">
            <v>1013</v>
          </cell>
          <cell r="C1013" t="str">
            <v>텀블러SW</v>
          </cell>
          <cell r="D1013" t="str">
            <v>1로 1구</v>
          </cell>
          <cell r="E1013" t="str">
            <v>EA</v>
          </cell>
          <cell r="H1013">
            <v>892</v>
          </cell>
          <cell r="I1013">
            <v>1400</v>
          </cell>
          <cell r="J1013">
            <v>934</v>
          </cell>
          <cell r="K1013">
            <v>1260</v>
          </cell>
          <cell r="S1013">
            <v>1260</v>
          </cell>
          <cell r="V1013" t="str">
            <v>내선</v>
          </cell>
          <cell r="W1013">
            <v>6.5000000000000002E-2</v>
          </cell>
        </row>
        <row r="1014">
          <cell r="A1014">
            <v>1014</v>
          </cell>
          <cell r="C1014" t="str">
            <v>텀블러SW</v>
          </cell>
          <cell r="D1014" t="str">
            <v>1로 2구</v>
          </cell>
          <cell r="E1014" t="str">
            <v>EA</v>
          </cell>
          <cell r="H1014">
            <v>892</v>
          </cell>
          <cell r="I1014">
            <v>2200</v>
          </cell>
          <cell r="J1014">
            <v>934</v>
          </cell>
          <cell r="K1014">
            <v>1980</v>
          </cell>
          <cell r="S1014">
            <v>1980</v>
          </cell>
          <cell r="V1014" t="str">
            <v>내선</v>
          </cell>
          <cell r="W1014">
            <v>7.8E-2</v>
          </cell>
        </row>
        <row r="1015">
          <cell r="A1015">
            <v>1015</v>
          </cell>
          <cell r="C1015" t="str">
            <v>텀블러SW</v>
          </cell>
          <cell r="D1015" t="str">
            <v>1로 3구</v>
          </cell>
          <cell r="E1015" t="str">
            <v>EA</v>
          </cell>
          <cell r="H1015">
            <v>892</v>
          </cell>
          <cell r="I1015">
            <v>3000</v>
          </cell>
          <cell r="J1015">
            <v>934</v>
          </cell>
          <cell r="K1015">
            <v>2700</v>
          </cell>
          <cell r="S1015">
            <v>2700</v>
          </cell>
          <cell r="V1015" t="str">
            <v>내선</v>
          </cell>
          <cell r="W1015">
            <v>9.0999999999999998E-2</v>
          </cell>
        </row>
        <row r="1016">
          <cell r="A1016">
            <v>1016</v>
          </cell>
          <cell r="C1016" t="str">
            <v>텀블러SW</v>
          </cell>
          <cell r="D1016" t="str">
            <v xml:space="preserve">3로 1구 </v>
          </cell>
          <cell r="E1016" t="str">
            <v>EA</v>
          </cell>
          <cell r="H1016">
            <v>892</v>
          </cell>
          <cell r="I1016">
            <v>1600</v>
          </cell>
          <cell r="J1016">
            <v>934</v>
          </cell>
          <cell r="K1016">
            <v>1440</v>
          </cell>
          <cell r="S1016">
            <v>1440</v>
          </cell>
          <cell r="V1016" t="str">
            <v>내선</v>
          </cell>
          <cell r="W1016">
            <v>8.5000000000000006E-2</v>
          </cell>
        </row>
        <row r="1017">
          <cell r="A1017">
            <v>1017</v>
          </cell>
          <cell r="C1017" t="str">
            <v>텀블러SW</v>
          </cell>
          <cell r="D1017" t="str">
            <v>3로  2구</v>
          </cell>
          <cell r="E1017" t="str">
            <v>EA</v>
          </cell>
          <cell r="H1017">
            <v>892</v>
          </cell>
          <cell r="I1017">
            <v>2600</v>
          </cell>
          <cell r="J1017">
            <v>934</v>
          </cell>
          <cell r="K1017">
            <v>2340</v>
          </cell>
          <cell r="S1017">
            <v>2340</v>
          </cell>
          <cell r="V1017" t="str">
            <v>내선</v>
          </cell>
          <cell r="W1017">
            <v>0.10200000000000001</v>
          </cell>
        </row>
        <row r="1018">
          <cell r="A1018">
            <v>1018</v>
          </cell>
          <cell r="C1018" t="str">
            <v>텀블러SW</v>
          </cell>
          <cell r="D1018" t="str">
            <v>4로 1구(램프)</v>
          </cell>
          <cell r="E1018" t="str">
            <v>EA</v>
          </cell>
          <cell r="J1018">
            <v>935</v>
          </cell>
          <cell r="K1018">
            <v>3187</v>
          </cell>
          <cell r="S1018">
            <v>3187</v>
          </cell>
          <cell r="V1018" t="str">
            <v>내선</v>
          </cell>
          <cell r="W1018">
            <v>0.1</v>
          </cell>
        </row>
        <row r="1019">
          <cell r="A1019">
            <v>1019</v>
          </cell>
          <cell r="C1019" t="str">
            <v>텀블러SW</v>
          </cell>
          <cell r="D1019" t="str">
            <v>4로 2구 (램프)</v>
          </cell>
          <cell r="E1019" t="str">
            <v>EA</v>
          </cell>
          <cell r="J1019">
            <v>934</v>
          </cell>
          <cell r="K1019">
            <v>5538</v>
          </cell>
          <cell r="S1019">
            <v>5538</v>
          </cell>
          <cell r="V1019" t="str">
            <v>내선</v>
          </cell>
          <cell r="W1019">
            <v>0.12</v>
          </cell>
        </row>
        <row r="1020">
          <cell r="A1020">
            <v>1020</v>
          </cell>
          <cell r="C1020" t="str">
            <v>텀블러SW</v>
          </cell>
          <cell r="D1020" t="str">
            <v>3로 1,1로 1구</v>
          </cell>
          <cell r="E1020" t="str">
            <v>EA</v>
          </cell>
          <cell r="S1020">
            <v>0</v>
          </cell>
          <cell r="V1020" t="str">
            <v>내선</v>
          </cell>
          <cell r="W1020">
            <v>0.10200000000000001</v>
          </cell>
        </row>
        <row r="1021">
          <cell r="A1021">
            <v>1021</v>
          </cell>
          <cell r="C1021" t="str">
            <v>텀블러SW</v>
          </cell>
          <cell r="D1021" t="str">
            <v>1로 1구  방폭2P 10A</v>
          </cell>
          <cell r="E1021" t="str">
            <v>EA</v>
          </cell>
          <cell r="S1021">
            <v>0</v>
          </cell>
          <cell r="V1021" t="str">
            <v>내선</v>
          </cell>
          <cell r="W1021">
            <v>0.13</v>
          </cell>
        </row>
        <row r="1022">
          <cell r="A1022">
            <v>1022</v>
          </cell>
          <cell r="S1022" t="str">
            <v/>
          </cell>
        </row>
        <row r="1023">
          <cell r="A1023">
            <v>1023</v>
          </cell>
          <cell r="S1023" t="str">
            <v/>
          </cell>
        </row>
        <row r="1024">
          <cell r="A1024">
            <v>1024</v>
          </cell>
          <cell r="S1024" t="str">
            <v/>
          </cell>
        </row>
        <row r="1025">
          <cell r="A1025">
            <v>1025</v>
          </cell>
          <cell r="C1025" t="str">
            <v>콘센트(접지극부 )</v>
          </cell>
          <cell r="D1025" t="str">
            <v>2구 2P 15A 125V</v>
          </cell>
          <cell r="E1025" t="str">
            <v>EA</v>
          </cell>
          <cell r="J1025">
            <v>934</v>
          </cell>
          <cell r="K1025">
            <v>1820</v>
          </cell>
          <cell r="S1025">
            <v>1820</v>
          </cell>
          <cell r="V1025" t="str">
            <v>내선</v>
          </cell>
          <cell r="W1025">
            <v>9.6000000000000002E-2</v>
          </cell>
        </row>
        <row r="1026">
          <cell r="A1026">
            <v>1026</v>
          </cell>
          <cell r="C1026" t="str">
            <v>콘센트(접지극부 )</v>
          </cell>
          <cell r="D1026" t="str">
            <v>1구 2P 15A 250V</v>
          </cell>
          <cell r="E1026" t="str">
            <v>EA</v>
          </cell>
          <cell r="H1026">
            <v>892</v>
          </cell>
          <cell r="I1026">
            <v>1600</v>
          </cell>
          <cell r="J1026">
            <v>934</v>
          </cell>
          <cell r="K1026">
            <v>1440</v>
          </cell>
          <cell r="S1026">
            <v>1440</v>
          </cell>
          <cell r="V1026" t="str">
            <v>내선</v>
          </cell>
          <cell r="W1026">
            <v>0.08</v>
          </cell>
        </row>
        <row r="1027">
          <cell r="A1027">
            <v>1027</v>
          </cell>
          <cell r="C1027" t="str">
            <v>콘센트(접지극부 )</v>
          </cell>
          <cell r="D1027" t="str">
            <v>2구 2P 15A 250V</v>
          </cell>
          <cell r="E1027" t="str">
            <v>EA</v>
          </cell>
          <cell r="H1027">
            <v>892</v>
          </cell>
          <cell r="I1027">
            <v>2030</v>
          </cell>
          <cell r="J1027">
            <v>934</v>
          </cell>
          <cell r="K1027">
            <v>1820</v>
          </cell>
          <cell r="S1027">
            <v>1820</v>
          </cell>
          <cell r="V1027" t="str">
            <v>내선</v>
          </cell>
          <cell r="W1027">
            <v>9.6000000000000002E-2</v>
          </cell>
        </row>
        <row r="1028">
          <cell r="A1028">
            <v>1028</v>
          </cell>
          <cell r="C1028" t="str">
            <v>콘센트(접지극부 )</v>
          </cell>
          <cell r="D1028" t="str">
            <v>2구 2P 30A 250V</v>
          </cell>
          <cell r="E1028" t="str">
            <v>EA</v>
          </cell>
          <cell r="S1028">
            <v>0</v>
          </cell>
          <cell r="V1028" t="str">
            <v>내선</v>
          </cell>
          <cell r="W1028">
            <v>0.13200000000000001</v>
          </cell>
        </row>
        <row r="1029">
          <cell r="A1029">
            <v>1029</v>
          </cell>
          <cell r="C1029" t="str">
            <v>콘센트(접지극부 )</v>
          </cell>
          <cell r="D1029" t="str">
            <v>3P 20A 250V</v>
          </cell>
          <cell r="E1029" t="str">
            <v>EA</v>
          </cell>
          <cell r="S1029">
            <v>0</v>
          </cell>
          <cell r="V1029" t="str">
            <v>내선</v>
          </cell>
          <cell r="W1029">
            <v>9.5000000000000001E-2</v>
          </cell>
        </row>
        <row r="1030">
          <cell r="A1030">
            <v>1030</v>
          </cell>
          <cell r="C1030" t="str">
            <v>콘센트(접지극부 )</v>
          </cell>
          <cell r="D1030" t="str">
            <v>3P 30A 250V</v>
          </cell>
          <cell r="E1030" t="str">
            <v>EA</v>
          </cell>
          <cell r="S1030">
            <v>0</v>
          </cell>
          <cell r="V1030" t="str">
            <v>내선</v>
          </cell>
          <cell r="W1030">
            <v>0.14499999999999999</v>
          </cell>
        </row>
        <row r="1031">
          <cell r="A1031">
            <v>1031</v>
          </cell>
          <cell r="C1031" t="str">
            <v>콘센트(접지극부 )</v>
          </cell>
          <cell r="D1031" t="str">
            <v>1구방폭 2P 15A 250V</v>
          </cell>
          <cell r="E1031" t="str">
            <v>EA</v>
          </cell>
          <cell r="S1031">
            <v>0</v>
          </cell>
          <cell r="V1031" t="str">
            <v>내선</v>
          </cell>
          <cell r="W1031">
            <v>0.16</v>
          </cell>
        </row>
        <row r="1032">
          <cell r="A1032">
            <v>1032</v>
          </cell>
          <cell r="C1032" t="str">
            <v>콘센트(접지극부 )</v>
          </cell>
          <cell r="D1032" t="str">
            <v>1구방우 2P 15A 250V</v>
          </cell>
          <cell r="E1032" t="str">
            <v>EA</v>
          </cell>
          <cell r="H1032">
            <v>892</v>
          </cell>
          <cell r="I1032">
            <v>2790</v>
          </cell>
          <cell r="J1032">
            <v>934</v>
          </cell>
          <cell r="K1032">
            <v>2510</v>
          </cell>
          <cell r="S1032">
            <v>2510</v>
          </cell>
          <cell r="V1032" t="str">
            <v>내선</v>
          </cell>
          <cell r="W1032">
            <v>0.08</v>
          </cell>
        </row>
        <row r="1033">
          <cell r="A1033">
            <v>1033</v>
          </cell>
          <cell r="S1033" t="str">
            <v/>
          </cell>
        </row>
        <row r="1034">
          <cell r="A1034">
            <v>1034</v>
          </cell>
          <cell r="S1034" t="str">
            <v/>
          </cell>
        </row>
        <row r="1035">
          <cell r="A1035">
            <v>1035</v>
          </cell>
          <cell r="S1035" t="str">
            <v/>
          </cell>
        </row>
        <row r="1036">
          <cell r="A1036">
            <v>1036</v>
          </cell>
          <cell r="C1036" t="str">
            <v>전극식레벨</v>
          </cell>
          <cell r="D1036" t="str">
            <v>3선 3극</v>
          </cell>
          <cell r="E1036" t="str">
            <v>set</v>
          </cell>
          <cell r="H1036">
            <v>880</v>
          </cell>
          <cell r="I1036">
            <v>40000</v>
          </cell>
          <cell r="S1036">
            <v>40000</v>
          </cell>
          <cell r="V1036" t="str">
            <v>내선</v>
          </cell>
          <cell r="W1036">
            <v>0.8</v>
          </cell>
        </row>
        <row r="1037">
          <cell r="A1037">
            <v>1037</v>
          </cell>
          <cell r="C1037" t="str">
            <v>전극식레벨</v>
          </cell>
          <cell r="D1037" t="str">
            <v>4선 4극</v>
          </cell>
          <cell r="E1037" t="str">
            <v>set</v>
          </cell>
          <cell r="H1037">
            <v>880</v>
          </cell>
          <cell r="I1037">
            <v>85000</v>
          </cell>
          <cell r="S1037">
            <v>85000</v>
          </cell>
          <cell r="V1037" t="str">
            <v>내선</v>
          </cell>
          <cell r="W1037">
            <v>0.85</v>
          </cell>
        </row>
        <row r="1038">
          <cell r="A1038">
            <v>1038</v>
          </cell>
          <cell r="C1038" t="str">
            <v>전극식레벨</v>
          </cell>
          <cell r="D1038" t="str">
            <v>5선 5극</v>
          </cell>
          <cell r="E1038" t="str">
            <v>set</v>
          </cell>
          <cell r="H1038">
            <v>880</v>
          </cell>
          <cell r="I1038">
            <v>100000</v>
          </cell>
          <cell r="S1038">
            <v>100000</v>
          </cell>
          <cell r="V1038" t="str">
            <v>내선</v>
          </cell>
          <cell r="W1038">
            <v>1.1000000000000001</v>
          </cell>
        </row>
        <row r="1039">
          <cell r="A1039">
            <v>1039</v>
          </cell>
          <cell r="S1039" t="str">
            <v/>
          </cell>
        </row>
        <row r="1040">
          <cell r="A1040">
            <v>1040</v>
          </cell>
          <cell r="C1040" t="str">
            <v>UPS</v>
          </cell>
          <cell r="D1040" t="str">
            <v>3상 15kw</v>
          </cell>
          <cell r="E1040" t="str">
            <v>대</v>
          </cell>
          <cell r="L1040" t="str">
            <v>삼덕전기</v>
          </cell>
          <cell r="M1040">
            <v>17465471</v>
          </cell>
          <cell r="S1040">
            <v>17465471</v>
          </cell>
        </row>
        <row r="1041">
          <cell r="A1041">
            <v>1041</v>
          </cell>
          <cell r="C1041" t="str">
            <v>저압큐비클</v>
          </cell>
          <cell r="E1041" t="str">
            <v>면</v>
          </cell>
          <cell r="L1041" t="str">
            <v>삼덕전기</v>
          </cell>
          <cell r="M1041">
            <v>1747199</v>
          </cell>
          <cell r="S1041">
            <v>1747199</v>
          </cell>
          <cell r="V1041" t="str">
            <v>프전</v>
          </cell>
          <cell r="W1041">
            <v>5.6</v>
          </cell>
          <cell r="X1041" t="str">
            <v>보인</v>
          </cell>
          <cell r="Y1041">
            <v>3.6</v>
          </cell>
          <cell r="Z1041" t="str">
            <v>비계</v>
          </cell>
          <cell r="AA1041">
            <v>2</v>
          </cell>
          <cell r="AB1041" t="str">
            <v>기계설치공</v>
          </cell>
          <cell r="AC1041">
            <v>1</v>
          </cell>
        </row>
        <row r="1042">
          <cell r="A1042">
            <v>1042</v>
          </cell>
          <cell r="C1042" t="str">
            <v>특고큐비클</v>
          </cell>
          <cell r="D1042" t="str">
            <v>1200W×2400H×2400D이하</v>
          </cell>
          <cell r="E1042" t="str">
            <v>면</v>
          </cell>
          <cell r="S1042">
            <v>0</v>
          </cell>
          <cell r="V1042" t="str">
            <v>프전</v>
          </cell>
          <cell r="W1042">
            <v>6.2</v>
          </cell>
          <cell r="X1042" t="str">
            <v>보인</v>
          </cell>
          <cell r="Y1042">
            <v>4.4000000000000004</v>
          </cell>
          <cell r="Z1042" t="str">
            <v>비계</v>
          </cell>
          <cell r="AA1042">
            <v>4.4000000000000004</v>
          </cell>
          <cell r="AB1042" t="str">
            <v>기계설치공</v>
          </cell>
          <cell r="AC1042">
            <v>1.1000000000000001</v>
          </cell>
        </row>
        <row r="1043">
          <cell r="A1043">
            <v>1043</v>
          </cell>
          <cell r="C1043" t="str">
            <v>변환기</v>
          </cell>
          <cell r="E1043" t="str">
            <v>대</v>
          </cell>
          <cell r="S1043">
            <v>0</v>
          </cell>
          <cell r="V1043" t="str">
            <v>계장</v>
          </cell>
          <cell r="W1043">
            <v>0.25</v>
          </cell>
          <cell r="AB1043" t="str">
            <v>기계설치공</v>
          </cell>
        </row>
        <row r="1044">
          <cell r="A1044">
            <v>1044</v>
          </cell>
          <cell r="S1044" t="str">
            <v/>
          </cell>
          <cell r="AB1044" t="str">
            <v>비계</v>
          </cell>
        </row>
        <row r="1045">
          <cell r="A1045">
            <v>1045</v>
          </cell>
          <cell r="S1045" t="str">
            <v/>
          </cell>
        </row>
        <row r="1046">
          <cell r="A1046">
            <v>1046</v>
          </cell>
          <cell r="C1046" t="str">
            <v>전화용 콘센트</v>
          </cell>
          <cell r="D1046" t="str">
            <v>체신부규격4P</v>
          </cell>
          <cell r="E1046" t="str">
            <v>EA</v>
          </cell>
          <cell r="H1046">
            <v>892</v>
          </cell>
          <cell r="I1046">
            <v>1200</v>
          </cell>
          <cell r="J1046">
            <v>934</v>
          </cell>
          <cell r="K1046">
            <v>1080</v>
          </cell>
          <cell r="S1046">
            <v>1080</v>
          </cell>
          <cell r="V1046" t="str">
            <v>통내</v>
          </cell>
          <cell r="W1046">
            <v>7.0000000000000007E-2</v>
          </cell>
        </row>
        <row r="1047">
          <cell r="A1047">
            <v>1047</v>
          </cell>
          <cell r="C1047" t="str">
            <v>국선단자함(국10P+사20P)</v>
          </cell>
          <cell r="D1047" t="str">
            <v>SUS (300×400×100)</v>
          </cell>
          <cell r="E1047" t="str">
            <v>대</v>
          </cell>
          <cell r="H1047">
            <v>959</v>
          </cell>
          <cell r="I1047">
            <v>75000</v>
          </cell>
          <cell r="J1047">
            <v>963</v>
          </cell>
          <cell r="K1047">
            <v>77000</v>
          </cell>
          <cell r="S1047">
            <v>75000</v>
          </cell>
          <cell r="V1047" t="str">
            <v>통내</v>
          </cell>
          <cell r="W1047">
            <v>0.65</v>
          </cell>
          <cell r="X1047" t="str">
            <v>보인</v>
          </cell>
          <cell r="Y1047">
            <v>0.45</v>
          </cell>
        </row>
        <row r="1048">
          <cell r="A1048">
            <v>1048</v>
          </cell>
          <cell r="C1048" t="str">
            <v>국선단자함(국20P+사40P)</v>
          </cell>
          <cell r="D1048" t="str">
            <v>SUS (500×450×100)</v>
          </cell>
          <cell r="E1048" t="str">
            <v>대</v>
          </cell>
          <cell r="H1048">
            <v>959</v>
          </cell>
          <cell r="I1048">
            <v>130000</v>
          </cell>
          <cell r="J1048">
            <v>963</v>
          </cell>
          <cell r="K1048">
            <v>142000</v>
          </cell>
          <cell r="S1048">
            <v>130000</v>
          </cell>
          <cell r="V1048" t="str">
            <v>통내</v>
          </cell>
          <cell r="W1048">
            <v>0.69</v>
          </cell>
          <cell r="X1048" t="str">
            <v>보인</v>
          </cell>
          <cell r="Y1048">
            <v>0.49</v>
          </cell>
        </row>
        <row r="1049">
          <cell r="A1049">
            <v>1049</v>
          </cell>
          <cell r="C1049" t="str">
            <v>중간단자함 (10P)</v>
          </cell>
          <cell r="D1049" t="str">
            <v>연강(200×320×80)</v>
          </cell>
          <cell r="E1049" t="str">
            <v>대</v>
          </cell>
          <cell r="H1049">
            <v>959</v>
          </cell>
          <cell r="I1049">
            <v>11000</v>
          </cell>
          <cell r="J1049">
            <v>963</v>
          </cell>
          <cell r="K1049">
            <v>11500</v>
          </cell>
          <cell r="S1049">
            <v>11000</v>
          </cell>
          <cell r="V1049" t="str">
            <v>통내</v>
          </cell>
          <cell r="W1049">
            <v>0.65</v>
          </cell>
          <cell r="X1049" t="str">
            <v>보인</v>
          </cell>
          <cell r="Y1049">
            <v>0.45</v>
          </cell>
        </row>
        <row r="1050">
          <cell r="A1050">
            <v>1050</v>
          </cell>
          <cell r="C1050" t="str">
            <v>방송단자함 (10P)</v>
          </cell>
          <cell r="D1050" t="str">
            <v>연강(240×400×80)</v>
          </cell>
          <cell r="E1050" t="str">
            <v>대</v>
          </cell>
          <cell r="H1050">
            <v>959</v>
          </cell>
          <cell r="I1050">
            <v>11000</v>
          </cell>
          <cell r="J1050">
            <v>963</v>
          </cell>
          <cell r="K1050">
            <v>11500</v>
          </cell>
          <cell r="S1050">
            <v>11000</v>
          </cell>
          <cell r="V1050" t="str">
            <v>통내</v>
          </cell>
          <cell r="W1050">
            <v>0.65</v>
          </cell>
          <cell r="X1050" t="str">
            <v>보인</v>
          </cell>
          <cell r="Y1050">
            <v>0.45</v>
          </cell>
        </row>
        <row r="1051">
          <cell r="A1051">
            <v>1051</v>
          </cell>
          <cell r="S1051" t="str">
            <v/>
          </cell>
        </row>
        <row r="1052">
          <cell r="A1052">
            <v>1052</v>
          </cell>
          <cell r="S1052" t="str">
            <v/>
          </cell>
        </row>
        <row r="1053">
          <cell r="A1053">
            <v>1053</v>
          </cell>
          <cell r="S1053" t="str">
            <v/>
          </cell>
        </row>
        <row r="1054">
          <cell r="A1054">
            <v>1054</v>
          </cell>
          <cell r="C1054" t="str">
            <v>TV유니트</v>
          </cell>
          <cell r="D1054" t="str">
            <v>단말 75Ω</v>
          </cell>
          <cell r="E1054" t="str">
            <v>EA</v>
          </cell>
          <cell r="H1054">
            <v>892</v>
          </cell>
          <cell r="I1054">
            <v>2600</v>
          </cell>
          <cell r="J1054">
            <v>934</v>
          </cell>
          <cell r="K1054">
            <v>2340</v>
          </cell>
          <cell r="S1054">
            <v>2340</v>
          </cell>
          <cell r="V1054" t="str">
            <v>통내</v>
          </cell>
          <cell r="W1054">
            <v>0.08</v>
          </cell>
        </row>
        <row r="1055">
          <cell r="A1055">
            <v>1055</v>
          </cell>
          <cell r="C1055" t="str">
            <v>TV유니트</v>
          </cell>
          <cell r="D1055" t="str">
            <v>직열용 75Ω</v>
          </cell>
          <cell r="E1055" t="str">
            <v>EA</v>
          </cell>
          <cell r="H1055">
            <v>892</v>
          </cell>
          <cell r="I1055">
            <v>2730</v>
          </cell>
          <cell r="J1055">
            <v>934</v>
          </cell>
          <cell r="K1055">
            <v>2450</v>
          </cell>
          <cell r="S1055">
            <v>2450</v>
          </cell>
          <cell r="V1055" t="str">
            <v>통내</v>
          </cell>
          <cell r="W1055">
            <v>0.08</v>
          </cell>
        </row>
        <row r="1056">
          <cell r="A1056">
            <v>1056</v>
          </cell>
          <cell r="C1056" t="str">
            <v>TV유니트</v>
          </cell>
          <cell r="D1056" t="str">
            <v>병렬용 75Ω</v>
          </cell>
          <cell r="E1056" t="str">
            <v>EA</v>
          </cell>
          <cell r="H1056">
            <v>892</v>
          </cell>
          <cell r="I1056">
            <v>2860</v>
          </cell>
          <cell r="J1056">
            <v>934</v>
          </cell>
          <cell r="K1056">
            <v>2570</v>
          </cell>
          <cell r="S1056">
            <v>2570</v>
          </cell>
          <cell r="V1056" t="str">
            <v>통내</v>
          </cell>
          <cell r="W1056">
            <v>0.08</v>
          </cell>
        </row>
        <row r="1057">
          <cell r="A1057">
            <v>1057</v>
          </cell>
          <cell r="S1057" t="str">
            <v/>
          </cell>
        </row>
        <row r="1058">
          <cell r="A1058">
            <v>1058</v>
          </cell>
          <cell r="S1058" t="str">
            <v/>
          </cell>
        </row>
        <row r="1059">
          <cell r="A1059">
            <v>1059</v>
          </cell>
          <cell r="S1059" t="str">
            <v/>
          </cell>
        </row>
        <row r="1060">
          <cell r="A1060">
            <v>1060</v>
          </cell>
          <cell r="C1060" t="str">
            <v>공청용안테나</v>
          </cell>
          <cell r="D1060" t="str">
            <v>SUS VHF LOW CH</v>
          </cell>
          <cell r="E1060" t="str">
            <v>SET</v>
          </cell>
          <cell r="H1060">
            <v>936</v>
          </cell>
          <cell r="I1060">
            <v>160000</v>
          </cell>
          <cell r="J1060">
            <v>976</v>
          </cell>
          <cell r="K1060">
            <v>170000</v>
          </cell>
          <cell r="S1060">
            <v>160000</v>
          </cell>
          <cell r="V1060" t="str">
            <v>무선안테나공</v>
          </cell>
          <cell r="W1060">
            <v>0.5</v>
          </cell>
          <cell r="X1060" t="str">
            <v>통설</v>
          </cell>
          <cell r="Y1060">
            <v>0.68</v>
          </cell>
        </row>
        <row r="1061">
          <cell r="A1061">
            <v>1061</v>
          </cell>
          <cell r="C1061" t="str">
            <v>공청용안테나</v>
          </cell>
          <cell r="D1061" t="str">
            <v>SUS VHF HIGH CH</v>
          </cell>
          <cell r="E1061" t="str">
            <v>SET</v>
          </cell>
          <cell r="H1061">
            <v>936</v>
          </cell>
          <cell r="I1061">
            <v>150000</v>
          </cell>
          <cell r="J1061">
            <v>976</v>
          </cell>
          <cell r="K1061">
            <v>160000</v>
          </cell>
          <cell r="S1061">
            <v>150000</v>
          </cell>
          <cell r="V1061" t="str">
            <v>무선안테나공</v>
          </cell>
          <cell r="W1061">
            <v>0.5</v>
          </cell>
          <cell r="X1061" t="str">
            <v>통설</v>
          </cell>
          <cell r="Y1061">
            <v>0.68</v>
          </cell>
        </row>
        <row r="1062">
          <cell r="A1062">
            <v>1062</v>
          </cell>
          <cell r="C1062" t="str">
            <v>공청용안테나</v>
          </cell>
          <cell r="D1062" t="str">
            <v>SUS UHF CH</v>
          </cell>
          <cell r="E1062" t="str">
            <v>SET</v>
          </cell>
          <cell r="H1062">
            <v>936</v>
          </cell>
          <cell r="I1062">
            <v>140000</v>
          </cell>
          <cell r="J1062">
            <v>976</v>
          </cell>
          <cell r="K1062">
            <v>150000</v>
          </cell>
          <cell r="S1062">
            <v>140000</v>
          </cell>
          <cell r="V1062" t="str">
            <v>무선안테나공</v>
          </cell>
          <cell r="W1062">
            <v>0.5</v>
          </cell>
          <cell r="X1062" t="str">
            <v>통설</v>
          </cell>
          <cell r="Y1062">
            <v>0.68</v>
          </cell>
        </row>
        <row r="1063">
          <cell r="A1063">
            <v>1063</v>
          </cell>
          <cell r="C1063" t="str">
            <v>공청용혼합기</v>
          </cell>
          <cell r="D1063" t="str">
            <v>VHF H/L</v>
          </cell>
          <cell r="E1063" t="str">
            <v>EA</v>
          </cell>
          <cell r="H1063">
            <v>936</v>
          </cell>
          <cell r="I1063">
            <v>6000</v>
          </cell>
          <cell r="J1063">
            <v>976</v>
          </cell>
          <cell r="K1063">
            <v>6000</v>
          </cell>
          <cell r="S1063">
            <v>6000</v>
          </cell>
        </row>
        <row r="1064">
          <cell r="A1064">
            <v>1064</v>
          </cell>
          <cell r="C1064" t="str">
            <v>공청용혼합기</v>
          </cell>
          <cell r="D1064" t="str">
            <v>VHF U/V</v>
          </cell>
          <cell r="E1064" t="str">
            <v>EA</v>
          </cell>
          <cell r="H1064">
            <v>936</v>
          </cell>
          <cell r="I1064">
            <v>6000</v>
          </cell>
          <cell r="J1064">
            <v>976</v>
          </cell>
          <cell r="K1064">
            <v>6000</v>
          </cell>
          <cell r="S1064">
            <v>6000</v>
          </cell>
        </row>
        <row r="1065">
          <cell r="A1065">
            <v>1065</v>
          </cell>
          <cell r="C1065" t="str">
            <v>공청용증폭기</v>
          </cell>
          <cell r="D1065" t="str">
            <v>U/V 겸용</v>
          </cell>
          <cell r="E1065" t="str">
            <v>EA</v>
          </cell>
          <cell r="H1065">
            <v>936</v>
          </cell>
          <cell r="I1065">
            <v>65000</v>
          </cell>
          <cell r="J1065">
            <v>976</v>
          </cell>
          <cell r="K1065">
            <v>65000</v>
          </cell>
          <cell r="S1065">
            <v>65000</v>
          </cell>
          <cell r="V1065" t="str">
            <v>무선안테나공</v>
          </cell>
          <cell r="W1065">
            <v>0.78</v>
          </cell>
          <cell r="X1065" t="str">
            <v>통내</v>
          </cell>
          <cell r="Y1065">
            <v>0.31</v>
          </cell>
        </row>
        <row r="1066">
          <cell r="A1066">
            <v>1066</v>
          </cell>
          <cell r="C1066" t="str">
            <v>분배기 쌍방향</v>
          </cell>
          <cell r="D1066" t="str">
            <v>2분배</v>
          </cell>
          <cell r="E1066" t="str">
            <v>EA</v>
          </cell>
          <cell r="H1066">
            <v>936</v>
          </cell>
          <cell r="I1066">
            <v>7000</v>
          </cell>
          <cell r="J1066">
            <v>976</v>
          </cell>
          <cell r="K1066">
            <v>7000</v>
          </cell>
          <cell r="S1066">
            <v>7000</v>
          </cell>
          <cell r="V1066" t="str">
            <v>무선안테나공</v>
          </cell>
          <cell r="W1066">
            <v>0.06</v>
          </cell>
          <cell r="X1066" t="str">
            <v>통내</v>
          </cell>
          <cell r="Y1066">
            <v>0.16</v>
          </cell>
        </row>
        <row r="1067">
          <cell r="A1067">
            <v>1067</v>
          </cell>
          <cell r="S1067" t="str">
            <v/>
          </cell>
        </row>
        <row r="1068">
          <cell r="A1068">
            <v>1068</v>
          </cell>
          <cell r="S1068" t="str">
            <v/>
          </cell>
        </row>
        <row r="1069">
          <cell r="A1069">
            <v>1069</v>
          </cell>
          <cell r="C1069" t="str">
            <v>TV증폭기함</v>
          </cell>
          <cell r="D1069" t="str">
            <v>SUS (200×300×150)</v>
          </cell>
          <cell r="E1069" t="str">
            <v>대</v>
          </cell>
          <cell r="I1069">
            <v>22000</v>
          </cell>
          <cell r="S1069">
            <v>22000</v>
          </cell>
          <cell r="V1069" t="str">
            <v>내선</v>
          </cell>
          <cell r="W1069">
            <v>0.66</v>
          </cell>
        </row>
        <row r="1070">
          <cell r="A1070">
            <v>1070</v>
          </cell>
          <cell r="S1070" t="str">
            <v/>
          </cell>
        </row>
        <row r="1071">
          <cell r="A1071">
            <v>1071</v>
          </cell>
          <cell r="C1071" t="str">
            <v>AMP</v>
          </cell>
          <cell r="D1071" t="str">
            <v/>
          </cell>
          <cell r="E1071" t="str">
            <v>면</v>
          </cell>
          <cell r="S1071">
            <v>0</v>
          </cell>
          <cell r="V1071" t="str">
            <v>통내</v>
          </cell>
          <cell r="W1071">
            <v>9</v>
          </cell>
        </row>
        <row r="1072">
          <cell r="A1072">
            <v>1072</v>
          </cell>
          <cell r="C1072" t="str">
            <v>스피커</v>
          </cell>
          <cell r="D1072" t="str">
            <v>3W  천정형</v>
          </cell>
          <cell r="E1072" t="str">
            <v>EA</v>
          </cell>
          <cell r="H1072">
            <v>935</v>
          </cell>
          <cell r="I1072">
            <v>22000</v>
          </cell>
          <cell r="J1072">
            <v>968</v>
          </cell>
          <cell r="K1072">
            <v>15000</v>
          </cell>
          <cell r="S1072">
            <v>15000</v>
          </cell>
          <cell r="V1072" t="str">
            <v>통내</v>
          </cell>
          <cell r="W1072">
            <v>0.45</v>
          </cell>
        </row>
        <row r="1073">
          <cell r="A1073">
            <v>1073</v>
          </cell>
          <cell r="C1073" t="str">
            <v>스피커</v>
          </cell>
          <cell r="D1073" t="str">
            <v>3W 벽부형</v>
          </cell>
          <cell r="E1073" t="str">
            <v>EA</v>
          </cell>
          <cell r="H1073">
            <v>935</v>
          </cell>
          <cell r="I1073">
            <v>15400</v>
          </cell>
          <cell r="J1073">
            <v>968</v>
          </cell>
          <cell r="K1073">
            <v>15000</v>
          </cell>
          <cell r="S1073">
            <v>15000</v>
          </cell>
          <cell r="V1073" t="str">
            <v>통내</v>
          </cell>
          <cell r="W1073">
            <v>0.45</v>
          </cell>
        </row>
        <row r="1074">
          <cell r="A1074">
            <v>1074</v>
          </cell>
          <cell r="C1074" t="str">
            <v>스피커</v>
          </cell>
          <cell r="D1074" t="str">
            <v>20W옥외칼럼형</v>
          </cell>
          <cell r="E1074" t="str">
            <v>EA</v>
          </cell>
          <cell r="H1074">
            <v>935</v>
          </cell>
          <cell r="I1074">
            <v>49500</v>
          </cell>
          <cell r="J1074">
            <v>968</v>
          </cell>
          <cell r="K1074">
            <v>50000</v>
          </cell>
          <cell r="S1074">
            <v>49500</v>
          </cell>
          <cell r="V1074" t="str">
            <v>통내</v>
          </cell>
          <cell r="W1074">
            <v>1</v>
          </cell>
        </row>
        <row r="1075">
          <cell r="A1075">
            <v>1075</v>
          </cell>
          <cell r="C1075" t="str">
            <v>스피커</v>
          </cell>
          <cell r="D1075" t="str">
            <v xml:space="preserve">HORN형 10W  </v>
          </cell>
          <cell r="E1075" t="str">
            <v>EA</v>
          </cell>
          <cell r="H1075">
            <v>935</v>
          </cell>
          <cell r="I1075">
            <v>44000</v>
          </cell>
          <cell r="J1075">
            <v>968</v>
          </cell>
          <cell r="K1075">
            <v>13000</v>
          </cell>
          <cell r="S1075">
            <v>13000</v>
          </cell>
          <cell r="V1075" t="str">
            <v>통내</v>
          </cell>
          <cell r="W1075">
            <v>0.6</v>
          </cell>
        </row>
        <row r="1076">
          <cell r="A1076">
            <v>1076</v>
          </cell>
          <cell r="C1076" t="str">
            <v>스피커</v>
          </cell>
          <cell r="D1076" t="str">
            <v xml:space="preserve">HORN형 30W  </v>
          </cell>
          <cell r="E1076" t="str">
            <v>EA</v>
          </cell>
          <cell r="H1076">
            <v>935</v>
          </cell>
          <cell r="I1076">
            <v>88000</v>
          </cell>
          <cell r="J1076">
            <v>968</v>
          </cell>
          <cell r="K1076">
            <v>50000</v>
          </cell>
          <cell r="S1076">
            <v>50000</v>
          </cell>
          <cell r="V1076" t="str">
            <v>통내</v>
          </cell>
          <cell r="W1076">
            <v>1</v>
          </cell>
        </row>
        <row r="1077">
          <cell r="A1077">
            <v>1077</v>
          </cell>
          <cell r="S1077" t="str">
            <v/>
          </cell>
        </row>
        <row r="1078">
          <cell r="A1078">
            <v>1078</v>
          </cell>
          <cell r="C1078" t="str">
            <v>상호식인터폰</v>
          </cell>
          <cell r="D1078" t="str">
            <v>10회로용 벽괘형</v>
          </cell>
          <cell r="E1078" t="str">
            <v>EA</v>
          </cell>
          <cell r="H1078">
            <v>954</v>
          </cell>
          <cell r="I1078">
            <v>22000</v>
          </cell>
          <cell r="J1078">
            <v>962</v>
          </cell>
          <cell r="K1078">
            <v>24000</v>
          </cell>
          <cell r="S1078">
            <v>22000</v>
          </cell>
        </row>
        <row r="1079">
          <cell r="A1079">
            <v>1079</v>
          </cell>
          <cell r="C1079" t="str">
            <v>전자연립식인터폰</v>
          </cell>
          <cell r="D1079" t="str">
            <v>30회로용</v>
          </cell>
          <cell r="E1079" t="str">
            <v>EA</v>
          </cell>
          <cell r="S1079">
            <v>0</v>
          </cell>
          <cell r="V1079" t="str">
            <v>통내</v>
          </cell>
          <cell r="W1079">
            <v>1</v>
          </cell>
          <cell r="X1079" t="str">
            <v>통설</v>
          </cell>
          <cell r="Y1079">
            <v>2</v>
          </cell>
        </row>
        <row r="1080">
          <cell r="A1080">
            <v>1080</v>
          </cell>
          <cell r="S1080" t="str">
            <v/>
          </cell>
        </row>
        <row r="1081">
          <cell r="A1081">
            <v>1081</v>
          </cell>
          <cell r="S1081" t="str">
            <v/>
          </cell>
        </row>
        <row r="1082">
          <cell r="A1082">
            <v>1082</v>
          </cell>
          <cell r="C1082" t="str">
            <v>차동식 스포트감지기</v>
          </cell>
          <cell r="D1082" t="str">
            <v>2종</v>
          </cell>
          <cell r="E1082" t="str">
            <v>EA</v>
          </cell>
          <cell r="H1082">
            <v>698</v>
          </cell>
          <cell r="I1082">
            <v>5000</v>
          </cell>
          <cell r="J1082">
            <v>989</v>
          </cell>
          <cell r="K1082">
            <v>5000</v>
          </cell>
          <cell r="S1082">
            <v>5000</v>
          </cell>
          <cell r="V1082" t="str">
            <v>내선</v>
          </cell>
          <cell r="W1082">
            <v>0.14300000000000002</v>
          </cell>
        </row>
        <row r="1083">
          <cell r="A1083">
            <v>1083</v>
          </cell>
          <cell r="C1083" t="str">
            <v>광전식 연감지기</v>
          </cell>
          <cell r="D1083" t="str">
            <v>비축적형</v>
          </cell>
          <cell r="E1083" t="str">
            <v>EA</v>
          </cell>
          <cell r="H1083">
            <v>698</v>
          </cell>
          <cell r="I1083">
            <v>20000</v>
          </cell>
          <cell r="J1083">
            <v>989</v>
          </cell>
          <cell r="K1083">
            <v>18000</v>
          </cell>
          <cell r="S1083">
            <v>18000</v>
          </cell>
          <cell r="V1083" t="str">
            <v>내선</v>
          </cell>
          <cell r="W1083">
            <v>0.14300000000000002</v>
          </cell>
        </row>
        <row r="1084">
          <cell r="A1084">
            <v>1084</v>
          </cell>
          <cell r="C1084" t="str">
            <v>정온식감지기</v>
          </cell>
          <cell r="D1084" t="str">
            <v>1종</v>
          </cell>
          <cell r="E1084" t="str">
            <v>EA</v>
          </cell>
          <cell r="H1084">
            <v>698</v>
          </cell>
          <cell r="I1084">
            <v>5000</v>
          </cell>
          <cell r="J1084">
            <v>989</v>
          </cell>
          <cell r="K1084">
            <v>5000</v>
          </cell>
          <cell r="S1084">
            <v>5000</v>
          </cell>
          <cell r="V1084" t="str">
            <v>내선</v>
          </cell>
          <cell r="W1084">
            <v>0.14300000000000002</v>
          </cell>
        </row>
        <row r="1085">
          <cell r="A1085">
            <v>1085</v>
          </cell>
          <cell r="C1085" t="str">
            <v>유도등</v>
          </cell>
          <cell r="D1085" t="str">
            <v>통로유도등</v>
          </cell>
          <cell r="E1085" t="str">
            <v>EA</v>
          </cell>
          <cell r="H1085">
            <v>698</v>
          </cell>
          <cell r="I1085">
            <v>35000</v>
          </cell>
          <cell r="J1085">
            <v>989</v>
          </cell>
          <cell r="K1085">
            <v>32000</v>
          </cell>
          <cell r="S1085">
            <v>32000</v>
          </cell>
          <cell r="V1085" t="str">
            <v>내선</v>
          </cell>
          <cell r="W1085">
            <v>0.79500000000000004</v>
          </cell>
        </row>
        <row r="1086">
          <cell r="A1086">
            <v>1086</v>
          </cell>
          <cell r="C1086" t="str">
            <v>유도등</v>
          </cell>
          <cell r="D1086" t="str">
            <v>피난구유도등(소형)</v>
          </cell>
          <cell r="E1086" t="str">
            <v>EA</v>
          </cell>
          <cell r="H1086">
            <v>698</v>
          </cell>
          <cell r="I1086">
            <v>35000</v>
          </cell>
          <cell r="J1086">
            <v>989</v>
          </cell>
          <cell r="K1086">
            <v>30000</v>
          </cell>
          <cell r="S1086">
            <v>30000</v>
          </cell>
          <cell r="V1086" t="str">
            <v>내선</v>
          </cell>
          <cell r="W1086">
            <v>0.13500000000000001</v>
          </cell>
        </row>
        <row r="1087">
          <cell r="A1087">
            <v>1087</v>
          </cell>
          <cell r="C1087" t="str">
            <v>수동발신기</v>
          </cell>
          <cell r="E1087" t="str">
            <v>EA</v>
          </cell>
          <cell r="H1087">
            <v>698</v>
          </cell>
          <cell r="I1087">
            <v>4500</v>
          </cell>
          <cell r="J1087">
            <v>989</v>
          </cell>
          <cell r="K1087">
            <v>5000</v>
          </cell>
          <cell r="S1087">
            <v>4500</v>
          </cell>
          <cell r="V1087" t="str">
            <v>내선</v>
          </cell>
          <cell r="W1087">
            <v>0.3</v>
          </cell>
        </row>
        <row r="1088">
          <cell r="A1088">
            <v>1088</v>
          </cell>
          <cell r="C1088" t="str">
            <v>경종</v>
          </cell>
          <cell r="E1088" t="str">
            <v>EA</v>
          </cell>
          <cell r="H1088">
            <v>698</v>
          </cell>
          <cell r="I1088">
            <v>7500</v>
          </cell>
          <cell r="J1088">
            <v>989</v>
          </cell>
          <cell r="K1088">
            <v>5000</v>
          </cell>
          <cell r="S1088">
            <v>5000</v>
          </cell>
          <cell r="V1088" t="str">
            <v>내선</v>
          </cell>
          <cell r="W1088">
            <v>0.15</v>
          </cell>
        </row>
        <row r="1089">
          <cell r="A1089">
            <v>1089</v>
          </cell>
          <cell r="C1089" t="str">
            <v>표시등</v>
          </cell>
          <cell r="E1089" t="str">
            <v>EA</v>
          </cell>
          <cell r="H1089">
            <v>698</v>
          </cell>
          <cell r="I1089">
            <v>2000</v>
          </cell>
          <cell r="J1089">
            <v>989</v>
          </cell>
          <cell r="K1089">
            <v>1000</v>
          </cell>
          <cell r="S1089">
            <v>1000</v>
          </cell>
          <cell r="V1089" t="str">
            <v>내선</v>
          </cell>
          <cell r="W1089">
            <v>0.2</v>
          </cell>
        </row>
        <row r="1090">
          <cell r="A1090">
            <v>1090</v>
          </cell>
          <cell r="C1090" t="str">
            <v>수동발신기 함</v>
          </cell>
          <cell r="D1090" t="str">
            <v xml:space="preserve">Steel 250 × 650 × </v>
          </cell>
          <cell r="E1090" t="str">
            <v>EA</v>
          </cell>
          <cell r="H1090">
            <v>698</v>
          </cell>
          <cell r="I1090">
            <v>13000</v>
          </cell>
          <cell r="J1090">
            <v>990</v>
          </cell>
          <cell r="K1090">
            <v>30000</v>
          </cell>
          <cell r="S1090">
            <v>13000</v>
          </cell>
          <cell r="V1090" t="str">
            <v>내선</v>
          </cell>
          <cell r="W1090">
            <v>0.66</v>
          </cell>
        </row>
        <row r="1091">
          <cell r="A1091">
            <v>1091</v>
          </cell>
          <cell r="S1091" t="str">
            <v/>
          </cell>
        </row>
        <row r="1092">
          <cell r="A1092">
            <v>1092</v>
          </cell>
          <cell r="S1092" t="str">
            <v/>
          </cell>
        </row>
        <row r="1093">
          <cell r="A1093">
            <v>1093</v>
          </cell>
          <cell r="C1093" t="str">
            <v>수신기</v>
          </cell>
          <cell r="D1093" t="str">
            <v>P형1급   10회로용</v>
          </cell>
          <cell r="E1093" t="str">
            <v>set</v>
          </cell>
          <cell r="H1093">
            <v>698</v>
          </cell>
          <cell r="I1093">
            <v>450000</v>
          </cell>
          <cell r="J1093">
            <v>990</v>
          </cell>
          <cell r="K1093">
            <v>350000</v>
          </cell>
          <cell r="S1093">
            <v>350000</v>
          </cell>
          <cell r="V1093" t="str">
            <v>내선</v>
          </cell>
          <cell r="W1093">
            <v>9</v>
          </cell>
        </row>
        <row r="1094">
          <cell r="A1094">
            <v>1094</v>
          </cell>
          <cell r="C1094" t="str">
            <v>부표시기BATT내장</v>
          </cell>
          <cell r="D1094" t="str">
            <v xml:space="preserve"> 10회로용</v>
          </cell>
          <cell r="E1094" t="str">
            <v>대</v>
          </cell>
          <cell r="H1094">
            <v>698</v>
          </cell>
          <cell r="I1094">
            <v>350000</v>
          </cell>
          <cell r="J1094">
            <v>990</v>
          </cell>
          <cell r="K1094">
            <v>350000</v>
          </cell>
          <cell r="S1094">
            <v>350000</v>
          </cell>
          <cell r="V1094" t="str">
            <v>내선</v>
          </cell>
          <cell r="W1094">
            <v>4</v>
          </cell>
        </row>
        <row r="1095">
          <cell r="A1095">
            <v>1095</v>
          </cell>
          <cell r="C1095" t="str">
            <v>스프링쿨러수동조작함</v>
          </cell>
          <cell r="E1095" t="str">
            <v>EA</v>
          </cell>
          <cell r="H1095">
            <v>698</v>
          </cell>
          <cell r="I1095">
            <v>60000</v>
          </cell>
          <cell r="J1095">
            <v>990</v>
          </cell>
          <cell r="K1095">
            <v>60000</v>
          </cell>
          <cell r="S1095">
            <v>60000</v>
          </cell>
          <cell r="V1095" t="str">
            <v>내선</v>
          </cell>
          <cell r="W1095">
            <v>0.66</v>
          </cell>
        </row>
        <row r="1096">
          <cell r="A1096">
            <v>1096</v>
          </cell>
          <cell r="C1096" t="str">
            <v>전자 싸이렌</v>
          </cell>
          <cell r="E1096" t="str">
            <v>EA</v>
          </cell>
          <cell r="H1096">
            <v>698</v>
          </cell>
          <cell r="I1096">
            <v>30000</v>
          </cell>
          <cell r="J1096">
            <v>990</v>
          </cell>
          <cell r="K1096">
            <v>30000</v>
          </cell>
          <cell r="S1096">
            <v>30000</v>
          </cell>
          <cell r="V1096" t="str">
            <v>통내</v>
          </cell>
          <cell r="W1096">
            <v>1.6</v>
          </cell>
        </row>
        <row r="1097">
          <cell r="A1097">
            <v>1097</v>
          </cell>
          <cell r="S1097" t="str">
            <v/>
          </cell>
        </row>
        <row r="1098">
          <cell r="A1098">
            <v>1098</v>
          </cell>
          <cell r="C1098" t="str">
            <v>수신기</v>
          </cell>
          <cell r="D1098" t="str">
            <v>P형1급   20회로용</v>
          </cell>
          <cell r="E1098" t="str">
            <v>set</v>
          </cell>
          <cell r="H1098">
            <v>698</v>
          </cell>
          <cell r="I1098">
            <v>500000</v>
          </cell>
          <cell r="J1098">
            <v>990</v>
          </cell>
          <cell r="K1098">
            <v>450000</v>
          </cell>
          <cell r="S1098">
            <v>450000</v>
          </cell>
          <cell r="V1098" t="str">
            <v>내선</v>
          </cell>
          <cell r="W1098">
            <v>9</v>
          </cell>
        </row>
        <row r="1099">
          <cell r="A1099">
            <v>1099</v>
          </cell>
          <cell r="S1099" t="str">
            <v/>
          </cell>
        </row>
        <row r="1100">
          <cell r="A1100">
            <v>1100</v>
          </cell>
          <cell r="S1100" t="str">
            <v/>
          </cell>
        </row>
        <row r="1101">
          <cell r="A1101">
            <v>1101</v>
          </cell>
          <cell r="S1101" t="str">
            <v/>
          </cell>
        </row>
        <row r="1102">
          <cell r="A1102">
            <v>1102</v>
          </cell>
          <cell r="S1102" t="str">
            <v/>
          </cell>
        </row>
        <row r="1103">
          <cell r="A1103">
            <v>1103</v>
          </cell>
          <cell r="S1103" t="str">
            <v/>
          </cell>
        </row>
        <row r="1104">
          <cell r="A1104">
            <v>1104</v>
          </cell>
          <cell r="S1104" t="str">
            <v/>
          </cell>
        </row>
        <row r="1105">
          <cell r="A1105">
            <v>1105</v>
          </cell>
          <cell r="C1105" t="str">
            <v>등 기 구</v>
          </cell>
          <cell r="D1105" t="str">
            <v>MH 100W천정형</v>
          </cell>
          <cell r="E1105" t="str">
            <v>SET</v>
          </cell>
          <cell r="L1105" t="str">
            <v>(주)광명</v>
          </cell>
          <cell r="M1105">
            <v>95000</v>
          </cell>
          <cell r="N1105" t="str">
            <v>금동조명(주)</v>
          </cell>
          <cell r="O1105">
            <v>85000</v>
          </cell>
          <cell r="P1105" t="str">
            <v>천일전기공업(주)</v>
          </cell>
          <cell r="Q1105">
            <v>85000</v>
          </cell>
          <cell r="S1105">
            <v>85000</v>
          </cell>
        </row>
        <row r="1106">
          <cell r="A1106">
            <v>1106</v>
          </cell>
          <cell r="B1106" t="str">
            <v>G</v>
          </cell>
          <cell r="C1106" t="str">
            <v>등 기 구</v>
          </cell>
          <cell r="D1106" t="str">
            <v>MH 175W천정형(방수,방습)</v>
          </cell>
          <cell r="E1106" t="str">
            <v>EA</v>
          </cell>
          <cell r="L1106" t="str">
            <v>(주)나남전기</v>
          </cell>
          <cell r="M1106">
            <v>240000</v>
          </cell>
          <cell r="N1106" t="str">
            <v>(주)제일조명</v>
          </cell>
          <cell r="O1106">
            <v>155000</v>
          </cell>
          <cell r="P1106" t="str">
            <v>천일전기공업(주)</v>
          </cell>
          <cell r="Q1106">
            <v>145000</v>
          </cell>
          <cell r="S1106">
            <v>145000</v>
          </cell>
          <cell r="V1106" t="str">
            <v>내선</v>
          </cell>
          <cell r="W1106">
            <v>0.44</v>
          </cell>
        </row>
        <row r="1107">
          <cell r="A1107">
            <v>1107</v>
          </cell>
          <cell r="C1107" t="str">
            <v>등 기 구</v>
          </cell>
          <cell r="D1107" t="str">
            <v>MH 250W천정형</v>
          </cell>
          <cell r="E1107" t="str">
            <v>EA</v>
          </cell>
          <cell r="S1107">
            <v>0</v>
          </cell>
          <cell r="V1107" t="str">
            <v>내선</v>
          </cell>
          <cell r="W1107">
            <v>0.495</v>
          </cell>
        </row>
        <row r="1108">
          <cell r="A1108">
            <v>1108</v>
          </cell>
          <cell r="B1108" t="str">
            <v>H</v>
          </cell>
          <cell r="C1108" t="str">
            <v>등 기 구</v>
          </cell>
          <cell r="D1108" t="str">
            <v>MH 175W벽부형(방수,방습)</v>
          </cell>
          <cell r="E1108" t="str">
            <v>EA</v>
          </cell>
          <cell r="L1108" t="str">
            <v>(주)나남전기</v>
          </cell>
          <cell r="M1108">
            <v>245000</v>
          </cell>
          <cell r="N1108" t="str">
            <v>(주)제일조명</v>
          </cell>
          <cell r="O1108">
            <v>158000</v>
          </cell>
          <cell r="P1108" t="str">
            <v>천일전기공업(주)</v>
          </cell>
          <cell r="Q1108">
            <v>145000</v>
          </cell>
          <cell r="S1108">
            <v>145000</v>
          </cell>
          <cell r="V1108" t="str">
            <v>내선</v>
          </cell>
          <cell r="W1108">
            <v>0.44</v>
          </cell>
        </row>
        <row r="1109">
          <cell r="A1109">
            <v>1109</v>
          </cell>
          <cell r="C1109" t="str">
            <v>등 기 구</v>
          </cell>
          <cell r="D1109" t="str">
            <v>MH 250W벽부형</v>
          </cell>
          <cell r="E1109" t="str">
            <v>EA</v>
          </cell>
          <cell r="S1109">
            <v>0</v>
          </cell>
          <cell r="V1109" t="str">
            <v>내선</v>
          </cell>
          <cell r="W1109">
            <v>0.495</v>
          </cell>
        </row>
        <row r="1110">
          <cell r="A1110">
            <v>1110</v>
          </cell>
          <cell r="C1110" t="str">
            <v>등 기 구</v>
          </cell>
          <cell r="D1110" t="str">
            <v>MH 400W벽부형</v>
          </cell>
          <cell r="E1110" t="str">
            <v>EA</v>
          </cell>
          <cell r="S1110">
            <v>0</v>
          </cell>
          <cell r="V1110" t="str">
            <v>내선</v>
          </cell>
          <cell r="W1110">
            <v>0.53</v>
          </cell>
        </row>
        <row r="1111">
          <cell r="A1111">
            <v>1111</v>
          </cell>
          <cell r="C1111" t="str">
            <v>메탈할라이드 램프</v>
          </cell>
          <cell r="D1111" t="str">
            <v>MH 100W</v>
          </cell>
          <cell r="E1111" t="str">
            <v>EA</v>
          </cell>
          <cell r="S1111">
            <v>0</v>
          </cell>
        </row>
        <row r="1112">
          <cell r="A1112">
            <v>1112</v>
          </cell>
          <cell r="C1112" t="str">
            <v>메탈할라이드 램프</v>
          </cell>
          <cell r="D1112" t="str">
            <v>MH 175W</v>
          </cell>
          <cell r="E1112" t="str">
            <v>EA</v>
          </cell>
          <cell r="H1112">
            <v>898</v>
          </cell>
          <cell r="I1112">
            <v>16500</v>
          </cell>
          <cell r="J1112">
            <v>947</v>
          </cell>
          <cell r="K1112">
            <v>29300</v>
          </cell>
          <cell r="S1112">
            <v>16500</v>
          </cell>
        </row>
        <row r="1113">
          <cell r="A1113">
            <v>1113</v>
          </cell>
          <cell r="C1113" t="str">
            <v>메탈할라이드 램프</v>
          </cell>
          <cell r="D1113" t="str">
            <v>MH 250W</v>
          </cell>
          <cell r="E1113" t="str">
            <v>EA</v>
          </cell>
          <cell r="H1113">
            <v>898</v>
          </cell>
          <cell r="I1113">
            <v>17000</v>
          </cell>
          <cell r="J1113">
            <v>947</v>
          </cell>
          <cell r="K1113">
            <v>35000</v>
          </cell>
          <cell r="S1113">
            <v>17000</v>
          </cell>
        </row>
        <row r="1114">
          <cell r="A1114">
            <v>1114</v>
          </cell>
          <cell r="C1114" t="str">
            <v>메탈할라이드 램프</v>
          </cell>
          <cell r="D1114" t="str">
            <v>MH 400W</v>
          </cell>
          <cell r="E1114" t="str">
            <v>EA</v>
          </cell>
          <cell r="H1114">
            <v>898</v>
          </cell>
          <cell r="I1114">
            <v>20000</v>
          </cell>
          <cell r="J1114">
            <v>947</v>
          </cell>
          <cell r="K1114">
            <v>36200</v>
          </cell>
          <cell r="S1114">
            <v>20000</v>
          </cell>
        </row>
        <row r="1115">
          <cell r="A1115">
            <v>1115</v>
          </cell>
          <cell r="S1115" t="str">
            <v/>
          </cell>
        </row>
        <row r="1116">
          <cell r="A1116">
            <v>1116</v>
          </cell>
          <cell r="C1116" t="str">
            <v>메탈할라이드 안정기</v>
          </cell>
          <cell r="D1116" t="str">
            <v>220V/100W</v>
          </cell>
          <cell r="E1116" t="str">
            <v>EA</v>
          </cell>
          <cell r="S1116">
            <v>0</v>
          </cell>
        </row>
        <row r="1117">
          <cell r="A1117">
            <v>1117</v>
          </cell>
          <cell r="C1117" t="str">
            <v>메탈할라이드 안정기</v>
          </cell>
          <cell r="D1117" t="str">
            <v>220V/175W</v>
          </cell>
          <cell r="E1117" t="str">
            <v>EA</v>
          </cell>
          <cell r="H1117">
            <v>898</v>
          </cell>
          <cell r="I1117">
            <v>16500</v>
          </cell>
          <cell r="J1117">
            <v>951</v>
          </cell>
          <cell r="K1117">
            <v>19500</v>
          </cell>
          <cell r="S1117">
            <v>16500</v>
          </cell>
        </row>
        <row r="1118">
          <cell r="A1118">
            <v>1118</v>
          </cell>
          <cell r="C1118" t="str">
            <v>메탈할라이드 안정기</v>
          </cell>
          <cell r="D1118" t="str">
            <v>220V/250W</v>
          </cell>
          <cell r="E1118" t="str">
            <v>EA</v>
          </cell>
          <cell r="H1118">
            <v>898</v>
          </cell>
          <cell r="I1118">
            <v>17500</v>
          </cell>
          <cell r="J1118">
            <v>951</v>
          </cell>
          <cell r="K1118">
            <v>21400</v>
          </cell>
          <cell r="S1118">
            <v>17500</v>
          </cell>
        </row>
        <row r="1119">
          <cell r="A1119">
            <v>1119</v>
          </cell>
          <cell r="C1119" t="str">
            <v>메탈할라이드 안정기</v>
          </cell>
          <cell r="D1119" t="str">
            <v>220V/400W</v>
          </cell>
          <cell r="E1119" t="str">
            <v>EA</v>
          </cell>
          <cell r="H1119">
            <v>898</v>
          </cell>
          <cell r="I1119">
            <v>20000</v>
          </cell>
          <cell r="J1119">
            <v>951</v>
          </cell>
          <cell r="K1119">
            <v>24700</v>
          </cell>
          <cell r="S1119">
            <v>20000</v>
          </cell>
        </row>
        <row r="1120">
          <cell r="A1120">
            <v>1120</v>
          </cell>
          <cell r="S1120" t="str">
            <v/>
          </cell>
        </row>
        <row r="1121">
          <cell r="A1121">
            <v>1121</v>
          </cell>
          <cell r="S1121" t="str">
            <v/>
          </cell>
        </row>
        <row r="1122">
          <cell r="A1122">
            <v>1122</v>
          </cell>
          <cell r="C1122" t="str">
            <v>터널등 제어반</v>
          </cell>
          <cell r="D1122" t="str">
            <v>ESS 제어 SET 포함</v>
          </cell>
          <cell r="E1122" t="str">
            <v>면</v>
          </cell>
          <cell r="S1122">
            <v>0</v>
          </cell>
        </row>
        <row r="1123">
          <cell r="A1123">
            <v>1123</v>
          </cell>
          <cell r="C1123" t="str">
            <v>가로등 제어반</v>
          </cell>
          <cell r="D1123" t="str">
            <v>중앙집중제어식</v>
          </cell>
          <cell r="E1123" t="str">
            <v>면</v>
          </cell>
          <cell r="J1123">
            <v>935</v>
          </cell>
          <cell r="K1123">
            <v>4000000</v>
          </cell>
          <cell r="S1123">
            <v>4000000</v>
          </cell>
          <cell r="V1123" t="str">
            <v>프전</v>
          </cell>
          <cell r="W1123">
            <v>5.8</v>
          </cell>
          <cell r="X1123" t="str">
            <v>보인</v>
          </cell>
          <cell r="Y1123">
            <v>1.9</v>
          </cell>
        </row>
        <row r="1124">
          <cell r="A1124">
            <v>1124</v>
          </cell>
          <cell r="C1124" t="str">
            <v>터널등 원격 자동 점멸기</v>
          </cell>
          <cell r="D1124" t="str">
            <v>조도 내부 감응,8회로</v>
          </cell>
          <cell r="E1124" t="str">
            <v>면</v>
          </cell>
          <cell r="H1124">
            <v>907</v>
          </cell>
          <cell r="I1124">
            <v>12500000</v>
          </cell>
          <cell r="J1124">
            <v>936</v>
          </cell>
          <cell r="K1124">
            <v>12500000</v>
          </cell>
          <cell r="S1124">
            <v>12500000</v>
          </cell>
          <cell r="V1124" t="str">
            <v>프전</v>
          </cell>
          <cell r="W1124">
            <v>5.8</v>
          </cell>
          <cell r="X1124" t="str">
            <v>보인</v>
          </cell>
          <cell r="Y1124">
            <v>1.9</v>
          </cell>
        </row>
        <row r="1125">
          <cell r="A1125">
            <v>1125</v>
          </cell>
          <cell r="C1125" t="str">
            <v>조명용제어장치</v>
          </cell>
          <cell r="D1125" t="str">
            <v>1φESS-A형8KVA</v>
          </cell>
          <cell r="E1125" t="str">
            <v>대</v>
          </cell>
          <cell r="S1125">
            <v>0</v>
          </cell>
        </row>
        <row r="1126">
          <cell r="A1126">
            <v>1126</v>
          </cell>
          <cell r="C1126" t="str">
            <v>가로등 집중제어기</v>
          </cell>
          <cell r="D1126" t="str">
            <v>CS-01MW EGJ철외함</v>
          </cell>
          <cell r="E1126" t="str">
            <v>대</v>
          </cell>
          <cell r="S1126">
            <v>0</v>
          </cell>
          <cell r="V1126" t="str">
            <v>프전</v>
          </cell>
          <cell r="W1126">
            <v>5.8</v>
          </cell>
          <cell r="X1126" t="str">
            <v>보인</v>
          </cell>
          <cell r="Y1126">
            <v>1.9</v>
          </cell>
        </row>
        <row r="1127">
          <cell r="A1127">
            <v>1127</v>
          </cell>
          <cell r="C1127" t="str">
            <v>차광막</v>
          </cell>
          <cell r="D1127" t="str">
            <v>FRP</v>
          </cell>
          <cell r="E1127" t="str">
            <v>대</v>
          </cell>
          <cell r="H1127">
            <v>906</v>
          </cell>
          <cell r="I1127">
            <v>170000</v>
          </cell>
          <cell r="J1127">
            <v>935</v>
          </cell>
          <cell r="K1127">
            <v>165000</v>
          </cell>
          <cell r="S1127">
            <v>165000</v>
          </cell>
        </row>
        <row r="1128">
          <cell r="A1128">
            <v>1128</v>
          </cell>
          <cell r="C1128" t="str">
            <v>가로등 번호표찰</v>
          </cell>
          <cell r="D1128" t="str">
            <v>고휘도</v>
          </cell>
          <cell r="E1128" t="str">
            <v>EA</v>
          </cell>
          <cell r="H1128">
            <v>914</v>
          </cell>
          <cell r="I1128">
            <v>5000</v>
          </cell>
          <cell r="S1128">
            <v>5000</v>
          </cell>
        </row>
        <row r="1129">
          <cell r="A1129">
            <v>1129</v>
          </cell>
          <cell r="C1129" t="str">
            <v>가로등주</v>
          </cell>
          <cell r="D1129" t="str">
            <v>원형 테파 폴 7m 1등용</v>
          </cell>
          <cell r="E1129" t="str">
            <v>본</v>
          </cell>
          <cell r="H1129">
            <v>913</v>
          </cell>
          <cell r="I1129">
            <v>150000</v>
          </cell>
          <cell r="J1129">
            <v>951</v>
          </cell>
          <cell r="K1129">
            <v>138000</v>
          </cell>
          <cell r="S1129">
            <v>138000</v>
          </cell>
        </row>
        <row r="1130">
          <cell r="A1130">
            <v>1130</v>
          </cell>
          <cell r="C1130" t="str">
            <v>가로등주</v>
          </cell>
          <cell r="D1130" t="str">
            <v>8각테퍼7m폴1등용</v>
          </cell>
          <cell r="E1130" t="str">
            <v>본</v>
          </cell>
          <cell r="H1130">
            <v>913</v>
          </cell>
          <cell r="I1130">
            <v>153000</v>
          </cell>
          <cell r="J1130">
            <v>951</v>
          </cell>
          <cell r="K1130">
            <v>154000</v>
          </cell>
          <cell r="S1130">
            <v>153000</v>
          </cell>
        </row>
        <row r="1131">
          <cell r="A1131">
            <v>1131</v>
          </cell>
          <cell r="C1131" t="str">
            <v>가로등주</v>
          </cell>
          <cell r="D1131" t="str">
            <v>8각테퍼7m폴2등용</v>
          </cell>
          <cell r="E1131" t="str">
            <v>본</v>
          </cell>
          <cell r="I1131">
            <v>173000</v>
          </cell>
          <cell r="J1131">
            <v>951</v>
          </cell>
          <cell r="K1131">
            <v>176000</v>
          </cell>
          <cell r="S1131">
            <v>173000</v>
          </cell>
        </row>
        <row r="1132">
          <cell r="A1132">
            <v>1132</v>
          </cell>
          <cell r="C1132" t="str">
            <v>가로등주</v>
          </cell>
          <cell r="D1132" t="str">
            <v>8각테퍼8m폴1등용</v>
          </cell>
          <cell r="E1132" t="str">
            <v>본</v>
          </cell>
          <cell r="H1132">
            <v>913</v>
          </cell>
          <cell r="I1132">
            <v>174000</v>
          </cell>
          <cell r="J1132">
            <v>951</v>
          </cell>
          <cell r="K1132">
            <v>176000</v>
          </cell>
          <cell r="S1132">
            <v>174000</v>
          </cell>
        </row>
        <row r="1133">
          <cell r="A1133">
            <v>1133</v>
          </cell>
          <cell r="C1133" t="str">
            <v>가로등주</v>
          </cell>
          <cell r="D1133" t="str">
            <v>8각테퍼8m폴2등용</v>
          </cell>
          <cell r="E1133" t="str">
            <v>본</v>
          </cell>
          <cell r="I1133">
            <v>194000</v>
          </cell>
          <cell r="J1133">
            <v>951</v>
          </cell>
          <cell r="K1133">
            <v>198000</v>
          </cell>
          <cell r="S1133">
            <v>194000</v>
          </cell>
        </row>
        <row r="1134">
          <cell r="A1134">
            <v>1134</v>
          </cell>
          <cell r="C1134" t="str">
            <v>가로등주</v>
          </cell>
          <cell r="D1134" t="str">
            <v>8각테퍼8.5m폴1등용</v>
          </cell>
          <cell r="E1134" t="str">
            <v>본</v>
          </cell>
          <cell r="H1134">
            <v>913</v>
          </cell>
          <cell r="I1134">
            <v>188000</v>
          </cell>
          <cell r="J1134">
            <v>951</v>
          </cell>
          <cell r="S1134">
            <v>188000</v>
          </cell>
        </row>
        <row r="1135">
          <cell r="A1135">
            <v>1135</v>
          </cell>
          <cell r="C1135" t="str">
            <v>가로등주</v>
          </cell>
          <cell r="D1135" t="str">
            <v>8각테퍼8.5m폴2등용</v>
          </cell>
          <cell r="E1135" t="str">
            <v>본</v>
          </cell>
          <cell r="I1135">
            <v>208000</v>
          </cell>
          <cell r="J1135">
            <v>951</v>
          </cell>
          <cell r="S1135">
            <v>208000</v>
          </cell>
        </row>
        <row r="1136">
          <cell r="A1136">
            <v>1136</v>
          </cell>
          <cell r="C1136" t="str">
            <v>가로등주</v>
          </cell>
          <cell r="D1136" t="str">
            <v>8각테퍼9m폴1등용</v>
          </cell>
          <cell r="E1136" t="str">
            <v>본</v>
          </cell>
          <cell r="H1136">
            <v>913</v>
          </cell>
          <cell r="I1136">
            <v>219000</v>
          </cell>
          <cell r="J1136">
            <v>951</v>
          </cell>
          <cell r="K1136">
            <v>225000</v>
          </cell>
          <cell r="S1136">
            <v>219000</v>
          </cell>
        </row>
        <row r="1137">
          <cell r="A1137">
            <v>1137</v>
          </cell>
          <cell r="C1137" t="str">
            <v>가로등주</v>
          </cell>
          <cell r="D1137" t="str">
            <v>8각테퍼9m폴2등용</v>
          </cell>
          <cell r="E1137" t="str">
            <v>본</v>
          </cell>
          <cell r="I1137">
            <v>239000</v>
          </cell>
          <cell r="J1137">
            <v>951</v>
          </cell>
          <cell r="K1137">
            <v>250000</v>
          </cell>
          <cell r="S1137">
            <v>239000</v>
          </cell>
        </row>
        <row r="1138">
          <cell r="A1138">
            <v>1138</v>
          </cell>
          <cell r="C1138" t="str">
            <v>가로등주</v>
          </cell>
          <cell r="D1138" t="str">
            <v>8각테퍼10m폴1등용</v>
          </cell>
          <cell r="E1138" t="str">
            <v>본</v>
          </cell>
          <cell r="H1138">
            <v>913</v>
          </cell>
          <cell r="I1138">
            <v>235000</v>
          </cell>
          <cell r="J1138">
            <v>951</v>
          </cell>
          <cell r="K1138">
            <v>250000</v>
          </cell>
          <cell r="S1138">
            <v>235000</v>
          </cell>
        </row>
        <row r="1139">
          <cell r="A1139">
            <v>1139</v>
          </cell>
          <cell r="C1139" t="str">
            <v>가로등주</v>
          </cell>
          <cell r="D1139" t="str">
            <v>8각테퍼10m폴2등용</v>
          </cell>
          <cell r="E1139" t="str">
            <v>본</v>
          </cell>
          <cell r="I1139">
            <v>255000</v>
          </cell>
          <cell r="J1139">
            <v>951</v>
          </cell>
          <cell r="K1139">
            <v>275000</v>
          </cell>
          <cell r="S1139">
            <v>255000</v>
          </cell>
        </row>
        <row r="1140">
          <cell r="A1140">
            <v>1140</v>
          </cell>
          <cell r="C1140" t="str">
            <v>가로등 NH등기구</v>
          </cell>
          <cell r="D1140" t="str">
            <v>세종로대형</v>
          </cell>
          <cell r="E1140" t="str">
            <v>EA</v>
          </cell>
          <cell r="H1140">
            <v>895</v>
          </cell>
          <cell r="I1140">
            <v>70000</v>
          </cell>
          <cell r="J1140">
            <v>937</v>
          </cell>
          <cell r="K1140">
            <v>72500</v>
          </cell>
          <cell r="S1140">
            <v>70000</v>
          </cell>
          <cell r="V1140" t="str">
            <v>내선</v>
          </cell>
          <cell r="W1140">
            <v>0.52800000000000002</v>
          </cell>
        </row>
        <row r="1141">
          <cell r="A1141">
            <v>1141</v>
          </cell>
          <cell r="C1141" t="str">
            <v>고압나트륨램프</v>
          </cell>
          <cell r="D1141" t="str">
            <v>NH  50W</v>
          </cell>
          <cell r="E1141" t="str">
            <v>EA</v>
          </cell>
          <cell r="H1141">
            <v>895</v>
          </cell>
          <cell r="I1141">
            <v>15500</v>
          </cell>
          <cell r="J1141">
            <v>947</v>
          </cell>
          <cell r="K1141">
            <v>18000</v>
          </cell>
          <cell r="S1141">
            <v>15500</v>
          </cell>
        </row>
        <row r="1142">
          <cell r="A1142">
            <v>1142</v>
          </cell>
          <cell r="C1142" t="str">
            <v>고압나트륨램프</v>
          </cell>
          <cell r="D1142" t="str">
            <v>NH  70W</v>
          </cell>
          <cell r="E1142" t="str">
            <v>EA</v>
          </cell>
          <cell r="H1142">
            <v>895</v>
          </cell>
          <cell r="I1142">
            <v>16000</v>
          </cell>
          <cell r="J1142">
            <v>947</v>
          </cell>
          <cell r="K1142">
            <v>20000</v>
          </cell>
          <cell r="S1142">
            <v>16000</v>
          </cell>
        </row>
        <row r="1143">
          <cell r="A1143">
            <v>1143</v>
          </cell>
          <cell r="C1143" t="str">
            <v>고압나트륨안정기</v>
          </cell>
          <cell r="D1143" t="str">
            <v>220V/50W</v>
          </cell>
          <cell r="E1143" t="str">
            <v>EA</v>
          </cell>
          <cell r="H1143">
            <v>895</v>
          </cell>
          <cell r="I1143">
            <v>13000</v>
          </cell>
          <cell r="J1143">
            <v>949</v>
          </cell>
          <cell r="K1143">
            <v>21200</v>
          </cell>
          <cell r="S1143">
            <v>13000</v>
          </cell>
        </row>
        <row r="1144">
          <cell r="A1144">
            <v>1144</v>
          </cell>
          <cell r="C1144" t="str">
            <v>고압나트륨안정기</v>
          </cell>
          <cell r="D1144" t="str">
            <v>220V/70W</v>
          </cell>
          <cell r="E1144" t="str">
            <v>EA</v>
          </cell>
          <cell r="H1144">
            <v>895</v>
          </cell>
          <cell r="I1144">
            <v>14000</v>
          </cell>
          <cell r="J1144">
            <v>949</v>
          </cell>
          <cell r="K1144">
            <v>23100</v>
          </cell>
          <cell r="S1144">
            <v>14000</v>
          </cell>
        </row>
        <row r="1145">
          <cell r="A1145">
            <v>1145</v>
          </cell>
          <cell r="S1145" t="str">
            <v/>
          </cell>
        </row>
        <row r="1146">
          <cell r="A1146">
            <v>1146</v>
          </cell>
          <cell r="C1146" t="str">
            <v>고압나트륨등기구</v>
          </cell>
          <cell r="D1146" t="str">
            <v xml:space="preserve">NH  100W  </v>
          </cell>
          <cell r="E1146" t="str">
            <v>EA</v>
          </cell>
          <cell r="H1146">
            <v>895</v>
          </cell>
          <cell r="I1146">
            <v>58000</v>
          </cell>
          <cell r="J1146">
            <v>937</v>
          </cell>
          <cell r="K1146">
            <v>51250</v>
          </cell>
          <cell r="S1146">
            <v>51250</v>
          </cell>
          <cell r="V1146" t="str">
            <v>내선</v>
          </cell>
          <cell r="W1146">
            <v>0.38500000000000001</v>
          </cell>
        </row>
        <row r="1147">
          <cell r="A1147">
            <v>1147</v>
          </cell>
          <cell r="C1147" t="str">
            <v>가로등 NH등기구</v>
          </cell>
          <cell r="D1147" t="str">
            <v>세종로대형</v>
          </cell>
          <cell r="E1147" t="str">
            <v>EA</v>
          </cell>
          <cell r="H1147">
            <v>895</v>
          </cell>
          <cell r="I1147">
            <v>70000</v>
          </cell>
          <cell r="J1147">
            <v>937</v>
          </cell>
          <cell r="K1147">
            <v>72500</v>
          </cell>
          <cell r="S1147">
            <v>70000</v>
          </cell>
          <cell r="V1147" t="str">
            <v>내선</v>
          </cell>
          <cell r="W1147">
            <v>0.52800000000000002</v>
          </cell>
        </row>
        <row r="1148">
          <cell r="A1148">
            <v>1148</v>
          </cell>
          <cell r="C1148" t="str">
            <v>가로등 NH등기구</v>
          </cell>
          <cell r="D1148" t="str">
            <v>세종로중형</v>
          </cell>
          <cell r="E1148" t="str">
            <v>EA</v>
          </cell>
          <cell r="H1148">
            <v>895</v>
          </cell>
          <cell r="I1148">
            <v>62500</v>
          </cell>
          <cell r="J1148">
            <v>937</v>
          </cell>
          <cell r="K1148">
            <v>70000</v>
          </cell>
          <cell r="S1148">
            <v>62500</v>
          </cell>
          <cell r="V1148" t="str">
            <v>내선</v>
          </cell>
          <cell r="W1148">
            <v>0.49500000000000005</v>
          </cell>
        </row>
        <row r="1149">
          <cell r="A1149">
            <v>1149</v>
          </cell>
          <cell r="C1149" t="str">
            <v>고압나트륨등기구</v>
          </cell>
          <cell r="D1149" t="str">
            <v xml:space="preserve">NH250W  </v>
          </cell>
          <cell r="E1149" t="str">
            <v>EA</v>
          </cell>
          <cell r="H1149">
            <v>895</v>
          </cell>
          <cell r="I1149">
            <v>72000</v>
          </cell>
          <cell r="J1149">
            <v>937</v>
          </cell>
          <cell r="K1149">
            <v>66250</v>
          </cell>
          <cell r="S1149">
            <v>66250</v>
          </cell>
          <cell r="V1149" t="str">
            <v>내선</v>
          </cell>
          <cell r="W1149">
            <v>0.495</v>
          </cell>
        </row>
        <row r="1150">
          <cell r="A1150">
            <v>1150</v>
          </cell>
          <cell r="C1150" t="str">
            <v>고압나트륨등기구</v>
          </cell>
          <cell r="D1150" t="str">
            <v>NH400W</v>
          </cell>
          <cell r="E1150" t="str">
            <v>EA</v>
          </cell>
          <cell r="H1150">
            <v>895</v>
          </cell>
          <cell r="I1150">
            <v>78000</v>
          </cell>
          <cell r="J1150">
            <v>937</v>
          </cell>
          <cell r="K1150">
            <v>80000</v>
          </cell>
          <cell r="S1150">
            <v>78000</v>
          </cell>
          <cell r="V1150" t="str">
            <v>내선</v>
          </cell>
          <cell r="W1150">
            <v>0.53</v>
          </cell>
        </row>
        <row r="1151">
          <cell r="A1151">
            <v>1151</v>
          </cell>
          <cell r="C1151" t="str">
            <v>터널등기구(AL판)</v>
          </cell>
          <cell r="D1151" t="str">
            <v>NXT 35W</v>
          </cell>
          <cell r="E1151" t="str">
            <v>EA</v>
          </cell>
          <cell r="S1151">
            <v>0</v>
          </cell>
          <cell r="V1151" t="str">
            <v>내선</v>
          </cell>
          <cell r="W1151">
            <v>0.38</v>
          </cell>
        </row>
        <row r="1152">
          <cell r="A1152">
            <v>1152</v>
          </cell>
          <cell r="C1152" t="str">
            <v>터널등기구(AL판)</v>
          </cell>
          <cell r="D1152" t="str">
            <v>NXT 90W</v>
          </cell>
          <cell r="E1152" t="str">
            <v>EA</v>
          </cell>
          <cell r="S1152">
            <v>0</v>
          </cell>
          <cell r="V1152" t="str">
            <v>내선</v>
          </cell>
          <cell r="W1152">
            <v>0.38</v>
          </cell>
        </row>
        <row r="1153">
          <cell r="A1153">
            <v>1153</v>
          </cell>
          <cell r="C1153" t="str">
            <v>터널등기구(AL판)</v>
          </cell>
          <cell r="D1153" t="str">
            <v>NXT 135W</v>
          </cell>
          <cell r="E1153" t="str">
            <v>EA</v>
          </cell>
          <cell r="S1153">
            <v>0</v>
          </cell>
          <cell r="V1153" t="str">
            <v>내선</v>
          </cell>
          <cell r="W1153">
            <v>0.44</v>
          </cell>
        </row>
        <row r="1154">
          <cell r="A1154">
            <v>1154</v>
          </cell>
          <cell r="C1154" t="str">
            <v>터널등기구(AL판)</v>
          </cell>
          <cell r="D1154" t="str">
            <v>NXT 180W</v>
          </cell>
          <cell r="E1154" t="str">
            <v>EA</v>
          </cell>
          <cell r="S1154">
            <v>0</v>
          </cell>
          <cell r="V1154" t="str">
            <v>내선</v>
          </cell>
          <cell r="W1154">
            <v>0.44</v>
          </cell>
        </row>
        <row r="1155">
          <cell r="A1155">
            <v>1155</v>
          </cell>
          <cell r="C1155" t="str">
            <v>내압방폭백열등</v>
          </cell>
          <cell r="D1155" t="str">
            <v>IL 220V/200W</v>
          </cell>
          <cell r="E1155" t="str">
            <v>EA</v>
          </cell>
          <cell r="S1155">
            <v>0</v>
          </cell>
          <cell r="V1155" t="str">
            <v>내선</v>
          </cell>
          <cell r="W1155">
            <v>0.38</v>
          </cell>
        </row>
        <row r="1156">
          <cell r="A1156">
            <v>1156</v>
          </cell>
          <cell r="S1156" t="str">
            <v/>
          </cell>
        </row>
        <row r="1157">
          <cell r="A1157">
            <v>1157</v>
          </cell>
          <cell r="C1157" t="str">
            <v>고압나트륨램프</v>
          </cell>
          <cell r="D1157" t="str">
            <v>NH  100W</v>
          </cell>
          <cell r="E1157" t="str">
            <v>EA</v>
          </cell>
          <cell r="H1157">
            <v>898</v>
          </cell>
          <cell r="I1157">
            <v>16000</v>
          </cell>
          <cell r="J1157">
            <v>947</v>
          </cell>
          <cell r="K1157">
            <v>20000</v>
          </cell>
          <cell r="S1157">
            <v>16000</v>
          </cell>
        </row>
        <row r="1158">
          <cell r="A1158">
            <v>1158</v>
          </cell>
          <cell r="C1158" t="str">
            <v>고압나트륨램프</v>
          </cell>
          <cell r="D1158" t="str">
            <v>NH  150W</v>
          </cell>
          <cell r="E1158" t="str">
            <v>EA</v>
          </cell>
          <cell r="H1158">
            <v>866</v>
          </cell>
          <cell r="I1158">
            <v>16500</v>
          </cell>
          <cell r="J1158">
            <v>947</v>
          </cell>
          <cell r="K1158">
            <v>21800</v>
          </cell>
          <cell r="S1158">
            <v>16500</v>
          </cell>
        </row>
        <row r="1159">
          <cell r="A1159">
            <v>1159</v>
          </cell>
          <cell r="C1159" t="str">
            <v>고압나트륨램프</v>
          </cell>
          <cell r="D1159" t="str">
            <v>NH  200W</v>
          </cell>
          <cell r="E1159" t="str">
            <v>EA</v>
          </cell>
          <cell r="H1159">
            <v>866</v>
          </cell>
          <cell r="I1159">
            <v>17500</v>
          </cell>
          <cell r="J1159">
            <v>947</v>
          </cell>
          <cell r="K1159">
            <v>23100</v>
          </cell>
          <cell r="S1159">
            <v>17500</v>
          </cell>
        </row>
        <row r="1160">
          <cell r="A1160">
            <v>1160</v>
          </cell>
          <cell r="C1160" t="str">
            <v>고압나트륨램프</v>
          </cell>
          <cell r="D1160" t="str">
            <v>NH  250W</v>
          </cell>
          <cell r="E1160" t="str">
            <v>EA</v>
          </cell>
          <cell r="H1160">
            <v>866</v>
          </cell>
          <cell r="I1160">
            <v>19500</v>
          </cell>
          <cell r="J1160">
            <v>947</v>
          </cell>
          <cell r="K1160">
            <v>25000</v>
          </cell>
          <cell r="S1160">
            <v>19500</v>
          </cell>
        </row>
        <row r="1161">
          <cell r="A1161">
            <v>1161</v>
          </cell>
          <cell r="C1161" t="str">
            <v>고압나트륨램프</v>
          </cell>
          <cell r="D1161" t="str">
            <v>NH  400W</v>
          </cell>
          <cell r="E1161" t="str">
            <v>EA</v>
          </cell>
          <cell r="H1161">
            <v>866</v>
          </cell>
          <cell r="I1161">
            <v>21000</v>
          </cell>
          <cell r="J1161">
            <v>947</v>
          </cell>
          <cell r="K1161">
            <v>26200</v>
          </cell>
          <cell r="S1161">
            <v>21000</v>
          </cell>
        </row>
        <row r="1162">
          <cell r="A1162">
            <v>1162</v>
          </cell>
          <cell r="C1162" t="str">
            <v>고압나트륨안정기</v>
          </cell>
          <cell r="D1162" t="str">
            <v>220V/100W</v>
          </cell>
          <cell r="E1162" t="str">
            <v>EA</v>
          </cell>
          <cell r="H1162">
            <v>866</v>
          </cell>
          <cell r="I1162">
            <v>15000</v>
          </cell>
          <cell r="J1162">
            <v>949</v>
          </cell>
          <cell r="K1162">
            <v>22500</v>
          </cell>
          <cell r="S1162">
            <v>15000</v>
          </cell>
        </row>
        <row r="1163">
          <cell r="A1163">
            <v>1163</v>
          </cell>
          <cell r="C1163" t="str">
            <v>고압나트륨안정기</v>
          </cell>
          <cell r="D1163" t="str">
            <v>220V/150W</v>
          </cell>
          <cell r="E1163" t="str">
            <v>EA</v>
          </cell>
          <cell r="H1163">
            <v>866</v>
          </cell>
          <cell r="I1163">
            <v>17000</v>
          </cell>
          <cell r="J1163">
            <v>949</v>
          </cell>
          <cell r="K1163">
            <v>23100</v>
          </cell>
          <cell r="S1163">
            <v>17000</v>
          </cell>
        </row>
        <row r="1164">
          <cell r="A1164">
            <v>1164</v>
          </cell>
          <cell r="C1164" t="str">
            <v>고압나트륨안정기</v>
          </cell>
          <cell r="D1164" t="str">
            <v>220V/200W</v>
          </cell>
          <cell r="E1164" t="str">
            <v>EA</v>
          </cell>
          <cell r="H1164">
            <v>866</v>
          </cell>
          <cell r="I1164">
            <v>18000</v>
          </cell>
          <cell r="J1164">
            <v>949</v>
          </cell>
          <cell r="K1164">
            <v>25000</v>
          </cell>
          <cell r="S1164">
            <v>18000</v>
          </cell>
        </row>
        <row r="1165">
          <cell r="A1165">
            <v>1165</v>
          </cell>
          <cell r="C1165" t="str">
            <v>고압나트륨안정기</v>
          </cell>
          <cell r="D1165" t="str">
            <v>옥외용 CC-220V/250W</v>
          </cell>
          <cell r="E1165" t="str">
            <v>EA</v>
          </cell>
          <cell r="H1165">
            <v>866</v>
          </cell>
          <cell r="I1165">
            <v>19500</v>
          </cell>
          <cell r="J1165">
            <v>949</v>
          </cell>
          <cell r="K1165">
            <v>27500</v>
          </cell>
          <cell r="S1165">
            <v>19500</v>
          </cell>
        </row>
        <row r="1166">
          <cell r="A1166">
            <v>1166</v>
          </cell>
          <cell r="C1166" t="str">
            <v>고압나트륨안정기</v>
          </cell>
          <cell r="D1166" t="str">
            <v>220V/400W</v>
          </cell>
          <cell r="E1166" t="str">
            <v>EA</v>
          </cell>
          <cell r="H1166">
            <v>866</v>
          </cell>
          <cell r="I1166">
            <v>26000</v>
          </cell>
          <cell r="J1166">
            <v>949</v>
          </cell>
          <cell r="K1166">
            <v>31200</v>
          </cell>
          <cell r="S1166">
            <v>26000</v>
          </cell>
        </row>
        <row r="1167">
          <cell r="A1167">
            <v>1167</v>
          </cell>
          <cell r="S1167" t="str">
            <v/>
          </cell>
        </row>
        <row r="1168">
          <cell r="A1168">
            <v>1168</v>
          </cell>
          <cell r="C1168" t="str">
            <v>저압나트륨램프</v>
          </cell>
          <cell r="D1168" t="str">
            <v>NXT 36W</v>
          </cell>
          <cell r="E1168" t="str">
            <v>EA</v>
          </cell>
          <cell r="S1168">
            <v>0</v>
          </cell>
        </row>
        <row r="1169">
          <cell r="A1169">
            <v>1169</v>
          </cell>
          <cell r="C1169" t="str">
            <v>저압나트륨램프</v>
          </cell>
          <cell r="D1169" t="str">
            <v>NXT 66W</v>
          </cell>
          <cell r="E1169" t="str">
            <v>EA</v>
          </cell>
          <cell r="S1169">
            <v>0</v>
          </cell>
        </row>
        <row r="1170">
          <cell r="A1170">
            <v>1170</v>
          </cell>
          <cell r="C1170" t="str">
            <v>저압나트륨램프</v>
          </cell>
          <cell r="D1170" t="str">
            <v>NXT 91W</v>
          </cell>
          <cell r="E1170" t="str">
            <v>EA</v>
          </cell>
          <cell r="S1170">
            <v>0</v>
          </cell>
        </row>
        <row r="1171">
          <cell r="A1171">
            <v>1171</v>
          </cell>
          <cell r="C1171" t="str">
            <v>저압나트륨램프</v>
          </cell>
          <cell r="D1171" t="str">
            <v>NXT 131W</v>
          </cell>
          <cell r="E1171" t="str">
            <v>EA</v>
          </cell>
          <cell r="S1171">
            <v>0</v>
          </cell>
        </row>
        <row r="1172">
          <cell r="A1172">
            <v>1172</v>
          </cell>
          <cell r="S1172" t="str">
            <v/>
          </cell>
        </row>
        <row r="1173">
          <cell r="A1173">
            <v>1173</v>
          </cell>
          <cell r="S1173" t="str">
            <v/>
          </cell>
        </row>
        <row r="1174">
          <cell r="A1174">
            <v>1174</v>
          </cell>
          <cell r="C1174" t="str">
            <v>저압나트륨안정기</v>
          </cell>
          <cell r="D1174" t="str">
            <v>NXT 36W</v>
          </cell>
          <cell r="E1174" t="str">
            <v>EA</v>
          </cell>
          <cell r="S1174">
            <v>0</v>
          </cell>
        </row>
        <row r="1175">
          <cell r="A1175">
            <v>1175</v>
          </cell>
          <cell r="C1175" t="str">
            <v>저압나트륨안정기</v>
          </cell>
          <cell r="D1175" t="str">
            <v>NXT 66W</v>
          </cell>
          <cell r="E1175" t="str">
            <v>EA</v>
          </cell>
          <cell r="S1175">
            <v>0</v>
          </cell>
        </row>
        <row r="1176">
          <cell r="A1176">
            <v>1176</v>
          </cell>
          <cell r="C1176" t="str">
            <v>저압나트륨안정기</v>
          </cell>
          <cell r="D1176" t="str">
            <v>NXT 91W</v>
          </cell>
          <cell r="E1176" t="str">
            <v>EA</v>
          </cell>
          <cell r="S1176">
            <v>0</v>
          </cell>
        </row>
        <row r="1177">
          <cell r="A1177">
            <v>1177</v>
          </cell>
          <cell r="C1177" t="str">
            <v>저압나트륨안정기</v>
          </cell>
          <cell r="D1177" t="str">
            <v>NXT 131W</v>
          </cell>
          <cell r="E1177" t="str">
            <v>EA</v>
          </cell>
          <cell r="S1177">
            <v>0</v>
          </cell>
        </row>
        <row r="1178">
          <cell r="A1178">
            <v>1178</v>
          </cell>
          <cell r="S1178" t="str">
            <v/>
          </cell>
        </row>
        <row r="1179">
          <cell r="A1179">
            <v>1179</v>
          </cell>
          <cell r="S1179" t="str">
            <v/>
          </cell>
        </row>
        <row r="1180">
          <cell r="A1180">
            <v>1180</v>
          </cell>
          <cell r="S1180" t="str">
            <v/>
          </cell>
        </row>
        <row r="1181">
          <cell r="A1181">
            <v>1181</v>
          </cell>
          <cell r="B1181" t="str">
            <v>기계화시공</v>
          </cell>
          <cell r="C1181" t="str">
            <v>스텐 원형테파 가로등주</v>
          </cell>
          <cell r="D1181" t="str">
            <v>10m Pole-2.5m 1Arm</v>
          </cell>
          <cell r="E1181" t="str">
            <v>본</v>
          </cell>
          <cell r="L1181" t="str">
            <v>길성조명</v>
          </cell>
          <cell r="M1181">
            <v>1200000</v>
          </cell>
          <cell r="S1181">
            <v>1200000</v>
          </cell>
        </row>
        <row r="1182">
          <cell r="A1182">
            <v>1182</v>
          </cell>
          <cell r="B1182" t="str">
            <v>기계화시공</v>
          </cell>
          <cell r="C1182" t="str">
            <v>스텐 원형테파 가로등주</v>
          </cell>
          <cell r="D1182" t="str">
            <v>10m Pole-2.5m 2Arm</v>
          </cell>
          <cell r="E1182" t="str">
            <v>본</v>
          </cell>
          <cell r="L1182" t="str">
            <v>길성조명</v>
          </cell>
          <cell r="M1182">
            <v>1400000</v>
          </cell>
          <cell r="S1182">
            <v>1400000</v>
          </cell>
        </row>
        <row r="1183">
          <cell r="A1183">
            <v>1183</v>
          </cell>
          <cell r="B1183" t="str">
            <v>기계화시공</v>
          </cell>
          <cell r="C1183" t="str">
            <v>스텐 원형테파 가로등주</v>
          </cell>
          <cell r="D1183" t="str">
            <v>5m Pole-1.5m 1Arm</v>
          </cell>
          <cell r="E1183" t="str">
            <v>본</v>
          </cell>
          <cell r="L1183" t="str">
            <v>길성조명</v>
          </cell>
          <cell r="M1183">
            <v>900000</v>
          </cell>
          <cell r="S1183">
            <v>900000</v>
          </cell>
        </row>
        <row r="1184">
          <cell r="A1184">
            <v>1184</v>
          </cell>
          <cell r="B1184" t="str">
            <v>기계화시공</v>
          </cell>
          <cell r="C1184" t="str">
            <v>스텐 원형테파 가로등주</v>
          </cell>
          <cell r="D1184" t="str">
            <v>10m Pole-2.5m+1.5m Arm</v>
          </cell>
          <cell r="E1184" t="str">
            <v>본</v>
          </cell>
          <cell r="L1184" t="str">
            <v>길성조명</v>
          </cell>
          <cell r="M1184">
            <v>1350000</v>
          </cell>
          <cell r="S1184">
            <v>1350000</v>
          </cell>
        </row>
        <row r="1185">
          <cell r="A1185">
            <v>1185</v>
          </cell>
          <cell r="B1185" t="str">
            <v>기계화시공</v>
          </cell>
          <cell r="C1185" t="str">
            <v>스텐 8각테파 원형3단 등주</v>
          </cell>
          <cell r="D1185" t="str">
            <v>10m Pole-2.5m 1Arm</v>
          </cell>
          <cell r="E1185" t="str">
            <v>본</v>
          </cell>
          <cell r="L1185" t="str">
            <v>길성조명</v>
          </cell>
          <cell r="M1185">
            <v>1050000</v>
          </cell>
          <cell r="S1185">
            <v>1050000</v>
          </cell>
        </row>
        <row r="1186">
          <cell r="A1186">
            <v>1186</v>
          </cell>
          <cell r="B1186" t="str">
            <v>기계화시공</v>
          </cell>
          <cell r="C1186" t="str">
            <v>스텐 8각테파 원형3단 등주</v>
          </cell>
          <cell r="D1186" t="str">
            <v>10m Pole-2.5m 2Arm</v>
          </cell>
          <cell r="E1186" t="str">
            <v>본</v>
          </cell>
          <cell r="L1186" t="str">
            <v>길성조명</v>
          </cell>
          <cell r="M1186">
            <v>1250000</v>
          </cell>
          <cell r="S1186">
            <v>1250000</v>
          </cell>
        </row>
        <row r="1187">
          <cell r="A1187">
            <v>1187</v>
          </cell>
          <cell r="B1187" t="str">
            <v>기계화시공</v>
          </cell>
          <cell r="C1187" t="str">
            <v>스텐 8각테파 원형3단 등주</v>
          </cell>
          <cell r="D1187" t="str">
            <v>5m Pole-1.5m 1Arm</v>
          </cell>
          <cell r="E1187" t="str">
            <v>본</v>
          </cell>
          <cell r="L1187" t="str">
            <v>길성조명</v>
          </cell>
          <cell r="M1187">
            <v>750000</v>
          </cell>
          <cell r="S1187">
            <v>750000</v>
          </cell>
        </row>
        <row r="1188">
          <cell r="A1188">
            <v>1188</v>
          </cell>
          <cell r="B1188" t="str">
            <v>기계화시공</v>
          </cell>
          <cell r="C1188" t="str">
            <v>스텐 8각테파 원형3단 등주</v>
          </cell>
          <cell r="D1188" t="str">
            <v>10m Pole-2.5m+1.5m Arm</v>
          </cell>
          <cell r="E1188" t="str">
            <v>본</v>
          </cell>
          <cell r="L1188" t="str">
            <v>길성조명</v>
          </cell>
          <cell r="M1188">
            <v>1200000</v>
          </cell>
          <cell r="S1188">
            <v>1200000</v>
          </cell>
        </row>
        <row r="1189">
          <cell r="A1189">
            <v>1189</v>
          </cell>
          <cell r="S1189" t="str">
            <v/>
          </cell>
        </row>
        <row r="1190">
          <cell r="A1190">
            <v>1190</v>
          </cell>
          <cell r="B1190" t="str">
            <v>기계화시공</v>
          </cell>
          <cell r="C1190" t="str">
            <v>가로등주 설치비</v>
          </cell>
          <cell r="D1190" t="str">
            <v xml:space="preserve"> 4~7m폴 </v>
          </cell>
          <cell r="E1190" t="str">
            <v>본</v>
          </cell>
          <cell r="R1190">
            <v>24855</v>
          </cell>
          <cell r="S1190">
            <v>1091</v>
          </cell>
          <cell r="T1190">
            <v>4627</v>
          </cell>
          <cell r="AD1190" t="str">
            <v>제23호표</v>
          </cell>
        </row>
        <row r="1191">
          <cell r="A1191">
            <v>1191</v>
          </cell>
          <cell r="B1191" t="str">
            <v>기계화시공</v>
          </cell>
          <cell r="C1191" t="str">
            <v>가로등주 설치비</v>
          </cell>
          <cell r="D1191" t="str">
            <v xml:space="preserve"> 8~9m폴 </v>
          </cell>
          <cell r="E1191" t="str">
            <v>본</v>
          </cell>
          <cell r="R1191">
            <v>28227</v>
          </cell>
          <cell r="S1191">
            <v>1190</v>
          </cell>
          <cell r="T1191">
            <v>5047</v>
          </cell>
          <cell r="AD1191" t="str">
            <v>제22호표</v>
          </cell>
        </row>
        <row r="1192">
          <cell r="A1192">
            <v>1192</v>
          </cell>
          <cell r="B1192" t="str">
            <v>기계화시공</v>
          </cell>
          <cell r="C1192" t="str">
            <v>가로등주 설치비</v>
          </cell>
          <cell r="D1192" t="str">
            <v xml:space="preserve"> 10~12m폴 </v>
          </cell>
          <cell r="E1192" t="str">
            <v>본</v>
          </cell>
          <cell r="R1192">
            <v>32110</v>
          </cell>
          <cell r="S1192">
            <v>1290</v>
          </cell>
          <cell r="T1192">
            <v>5468</v>
          </cell>
          <cell r="AD1192" t="str">
            <v>제21호표</v>
          </cell>
        </row>
        <row r="1193">
          <cell r="A1193">
            <v>1193</v>
          </cell>
          <cell r="C1193" t="str">
            <v>가로등 NH등기구</v>
          </cell>
          <cell r="D1193" t="str">
            <v>김포 대형(AL)</v>
          </cell>
          <cell r="E1193" t="str">
            <v>EA</v>
          </cell>
          <cell r="L1193" t="str">
            <v>길성조명</v>
          </cell>
          <cell r="M1193">
            <v>215000</v>
          </cell>
          <cell r="S1193">
            <v>215000</v>
          </cell>
          <cell r="V1193" t="str">
            <v>내선</v>
          </cell>
          <cell r="W1193">
            <v>0.52800000000000002</v>
          </cell>
        </row>
        <row r="1194">
          <cell r="A1194">
            <v>1194</v>
          </cell>
          <cell r="C1194" t="str">
            <v>가로등 NH등기구</v>
          </cell>
          <cell r="D1194" t="str">
            <v>김포 중형(SUS)</v>
          </cell>
          <cell r="E1194" t="str">
            <v>EA</v>
          </cell>
          <cell r="L1194" t="str">
            <v>길성조명</v>
          </cell>
          <cell r="M1194">
            <v>185000</v>
          </cell>
          <cell r="S1194">
            <v>185000</v>
          </cell>
          <cell r="V1194" t="str">
            <v>내선</v>
          </cell>
          <cell r="W1194">
            <v>0.49500000000000005</v>
          </cell>
        </row>
        <row r="1195">
          <cell r="A1195">
            <v>1195</v>
          </cell>
          <cell r="B1195" t="str">
            <v>기계화시공</v>
          </cell>
          <cell r="C1195" t="str">
            <v>가로등주 철거비</v>
          </cell>
          <cell r="D1195" t="str">
            <v xml:space="preserve">8각테퍼 8~9m폴 </v>
          </cell>
          <cell r="E1195" t="str">
            <v>본</v>
          </cell>
          <cell r="R1195">
            <v>28227</v>
          </cell>
          <cell r="S1195">
            <v>1190</v>
          </cell>
          <cell r="T1195">
            <v>5047</v>
          </cell>
          <cell r="AD1195" t="str">
            <v>제22호표</v>
          </cell>
        </row>
        <row r="1196">
          <cell r="A1196">
            <v>1196</v>
          </cell>
          <cell r="S1196" t="str">
            <v/>
          </cell>
        </row>
        <row r="1197">
          <cell r="A1197">
            <v>1197</v>
          </cell>
          <cell r="C1197" t="str">
            <v>STRAIGHT TRAY(H.D.G)</v>
          </cell>
          <cell r="D1197" t="str">
            <v>150W×100H</v>
          </cell>
          <cell r="E1197" t="str">
            <v>m</v>
          </cell>
          <cell r="H1197">
            <v>831</v>
          </cell>
          <cell r="I1197">
            <v>12000</v>
          </cell>
          <cell r="J1197">
            <v>880</v>
          </cell>
          <cell r="K1197">
            <v>10250</v>
          </cell>
          <cell r="S1197">
            <v>10250</v>
          </cell>
          <cell r="V1197" t="str">
            <v>내선</v>
          </cell>
          <cell r="W1197">
            <v>0.22500000000000001</v>
          </cell>
        </row>
        <row r="1198">
          <cell r="A1198">
            <v>1198</v>
          </cell>
          <cell r="C1198" t="str">
            <v>STRAIGHT TRAY(H.D.G)</v>
          </cell>
          <cell r="D1198" t="str">
            <v>150W×150H</v>
          </cell>
          <cell r="E1198" t="str">
            <v>m</v>
          </cell>
          <cell r="S1198">
            <v>0</v>
          </cell>
          <cell r="V1198" t="str">
            <v>내선</v>
          </cell>
          <cell r="W1198">
            <v>0.22500000000000001</v>
          </cell>
        </row>
        <row r="1199">
          <cell r="A1199">
            <v>1199</v>
          </cell>
          <cell r="C1199" t="str">
            <v>STRAIGHT TRAY(H.D.G)</v>
          </cell>
          <cell r="D1199" t="str">
            <v>200W×100H</v>
          </cell>
          <cell r="E1199" t="str">
            <v>m</v>
          </cell>
          <cell r="H1199">
            <v>831</v>
          </cell>
          <cell r="I1199">
            <v>13500</v>
          </cell>
          <cell r="J1199">
            <v>880</v>
          </cell>
          <cell r="K1199">
            <v>10600</v>
          </cell>
          <cell r="S1199">
            <v>10600</v>
          </cell>
          <cell r="V1199" t="str">
            <v>내선</v>
          </cell>
          <cell r="W1199">
            <v>0.22500000000000001</v>
          </cell>
        </row>
        <row r="1200">
          <cell r="A1200">
            <v>1200</v>
          </cell>
          <cell r="C1200" t="str">
            <v>STRAIGHT TRAY(H.D.G)</v>
          </cell>
          <cell r="D1200" t="str">
            <v>200W×150H</v>
          </cell>
          <cell r="E1200" t="str">
            <v>m</v>
          </cell>
          <cell r="S1200">
            <v>0</v>
          </cell>
          <cell r="V1200" t="str">
            <v>내선</v>
          </cell>
          <cell r="W1200">
            <v>0.22500000000000001</v>
          </cell>
        </row>
        <row r="1201">
          <cell r="A1201">
            <v>1201</v>
          </cell>
          <cell r="C1201" t="str">
            <v>STRAIGHT TRAY(H.D.G)</v>
          </cell>
          <cell r="D1201" t="str">
            <v>300W×100H</v>
          </cell>
          <cell r="E1201" t="str">
            <v>m</v>
          </cell>
          <cell r="H1201">
            <v>831</v>
          </cell>
          <cell r="I1201">
            <v>16700</v>
          </cell>
          <cell r="J1201">
            <v>880</v>
          </cell>
          <cell r="K1201">
            <v>11300</v>
          </cell>
          <cell r="S1201">
            <v>11300</v>
          </cell>
          <cell r="V1201" t="str">
            <v>내선</v>
          </cell>
          <cell r="W1201">
            <v>0.28499999999999998</v>
          </cell>
        </row>
        <row r="1202">
          <cell r="A1202">
            <v>1202</v>
          </cell>
          <cell r="C1202" t="str">
            <v>STRAIGHT TRAY(H.D.G)</v>
          </cell>
          <cell r="D1202" t="str">
            <v>300W×150H</v>
          </cell>
          <cell r="E1202" t="str">
            <v>m</v>
          </cell>
          <cell r="S1202">
            <v>0</v>
          </cell>
          <cell r="V1202" t="str">
            <v>내선</v>
          </cell>
          <cell r="W1202">
            <v>0.28499999999999998</v>
          </cell>
        </row>
        <row r="1203">
          <cell r="A1203">
            <v>1203</v>
          </cell>
          <cell r="C1203" t="str">
            <v>STRAIGHT TRAY(H.D.G)</v>
          </cell>
          <cell r="D1203" t="str">
            <v>400W×100H</v>
          </cell>
          <cell r="E1203" t="str">
            <v>m</v>
          </cell>
          <cell r="H1203">
            <v>833</v>
          </cell>
          <cell r="I1203">
            <v>11520</v>
          </cell>
          <cell r="J1203">
            <v>881</v>
          </cell>
          <cell r="K1203">
            <v>19230</v>
          </cell>
          <cell r="S1203">
            <v>11520</v>
          </cell>
          <cell r="V1203" t="str">
            <v>내선</v>
          </cell>
          <cell r="W1203">
            <v>0.33500000000000002</v>
          </cell>
        </row>
        <row r="1204">
          <cell r="A1204">
            <v>1204</v>
          </cell>
          <cell r="C1204" t="str">
            <v>STRAIGHT TRAY(H.D.G)</v>
          </cell>
          <cell r="D1204" t="str">
            <v>400W×150H</v>
          </cell>
          <cell r="E1204" t="str">
            <v>m</v>
          </cell>
          <cell r="S1204">
            <v>0</v>
          </cell>
          <cell r="V1204" t="str">
            <v>내선</v>
          </cell>
          <cell r="W1204">
            <v>0.33500000000000002</v>
          </cell>
        </row>
        <row r="1205">
          <cell r="A1205">
            <v>1205</v>
          </cell>
          <cell r="C1205" t="str">
            <v>STRAIGHT TRAY(H.D.G)</v>
          </cell>
          <cell r="D1205" t="str">
            <v>500W×100H</v>
          </cell>
          <cell r="E1205" t="str">
            <v>m</v>
          </cell>
          <cell r="J1205">
            <v>881</v>
          </cell>
          <cell r="S1205">
            <v>0</v>
          </cell>
          <cell r="V1205" t="str">
            <v>내선</v>
          </cell>
          <cell r="W1205">
            <v>0.44500000000000001</v>
          </cell>
        </row>
        <row r="1206">
          <cell r="A1206">
            <v>1206</v>
          </cell>
          <cell r="C1206" t="str">
            <v>STRAIGHT TRAY(H.D.G)</v>
          </cell>
          <cell r="D1206" t="str">
            <v>500W×150H</v>
          </cell>
          <cell r="E1206" t="str">
            <v>m</v>
          </cell>
          <cell r="S1206">
            <v>0</v>
          </cell>
          <cell r="V1206" t="str">
            <v>내선</v>
          </cell>
          <cell r="W1206">
            <v>0.44500000000000001</v>
          </cell>
        </row>
        <row r="1207">
          <cell r="A1207">
            <v>1207</v>
          </cell>
          <cell r="C1207" t="str">
            <v>STRAIGHT TRAY(H.D.G)</v>
          </cell>
          <cell r="D1207" t="str">
            <v>600W×100H</v>
          </cell>
          <cell r="E1207" t="str">
            <v>m</v>
          </cell>
          <cell r="H1207">
            <v>831</v>
          </cell>
          <cell r="I1207">
            <v>29500</v>
          </cell>
          <cell r="J1207">
            <v>880</v>
          </cell>
          <cell r="S1207">
            <v>29500</v>
          </cell>
          <cell r="V1207" t="str">
            <v>내선</v>
          </cell>
          <cell r="W1207">
            <v>0.52</v>
          </cell>
        </row>
        <row r="1208">
          <cell r="A1208">
            <v>1208</v>
          </cell>
          <cell r="C1208" t="str">
            <v>STRAIGHT TRAY(H.D.G)</v>
          </cell>
          <cell r="D1208" t="str">
            <v>600W×150H</v>
          </cell>
          <cell r="E1208" t="str">
            <v>m</v>
          </cell>
          <cell r="S1208">
            <v>0</v>
          </cell>
          <cell r="V1208" t="str">
            <v>내선</v>
          </cell>
          <cell r="W1208">
            <v>0.52</v>
          </cell>
        </row>
        <row r="1209">
          <cell r="A1209">
            <v>1209</v>
          </cell>
          <cell r="C1209" t="str">
            <v>STRAIGHT TRAY(H.D.G)</v>
          </cell>
          <cell r="D1209" t="str">
            <v>750W×150H</v>
          </cell>
          <cell r="E1209" t="str">
            <v>m</v>
          </cell>
          <cell r="H1209">
            <v>831</v>
          </cell>
          <cell r="I1209">
            <v>34500</v>
          </cell>
          <cell r="J1209">
            <v>880</v>
          </cell>
          <cell r="S1209">
            <v>34500</v>
          </cell>
          <cell r="V1209" t="str">
            <v>내선</v>
          </cell>
          <cell r="W1209">
            <v>0.52</v>
          </cell>
        </row>
        <row r="1210">
          <cell r="A1210">
            <v>1210</v>
          </cell>
          <cell r="C1210" t="str">
            <v>STRAIGHT TRAY(H.D.G)</v>
          </cell>
          <cell r="D1210" t="str">
            <v>450W×100H</v>
          </cell>
          <cell r="E1210" t="str">
            <v>m</v>
          </cell>
          <cell r="H1210">
            <v>831</v>
          </cell>
          <cell r="I1210">
            <v>21500</v>
          </cell>
          <cell r="J1210">
            <v>880</v>
          </cell>
          <cell r="K1210">
            <v>12400</v>
          </cell>
          <cell r="S1210">
            <v>12400</v>
          </cell>
          <cell r="V1210" t="str">
            <v>내선</v>
          </cell>
          <cell r="W1210">
            <v>0.44500000000000001</v>
          </cell>
        </row>
        <row r="1211">
          <cell r="A1211">
            <v>1211</v>
          </cell>
          <cell r="C1211" t="str">
            <v>STRAIGHT TRAY(H.D.G)</v>
          </cell>
          <cell r="D1211" t="str">
            <v>450W×150H</v>
          </cell>
          <cell r="E1211" t="str">
            <v>m</v>
          </cell>
          <cell r="S1211">
            <v>0</v>
          </cell>
          <cell r="V1211" t="str">
            <v>내선</v>
          </cell>
          <cell r="W1211">
            <v>0.44500000000000001</v>
          </cell>
        </row>
        <row r="1212">
          <cell r="A1212">
            <v>1212</v>
          </cell>
          <cell r="S1212" t="str">
            <v/>
          </cell>
        </row>
        <row r="1213">
          <cell r="A1213">
            <v>1213</v>
          </cell>
          <cell r="C1213" t="str">
            <v>HOR-ELBOW (H.D.G)</v>
          </cell>
          <cell r="D1213" t="str">
            <v>150W×100H</v>
          </cell>
          <cell r="E1213" t="str">
            <v>EA</v>
          </cell>
          <cell r="J1213">
            <v>880</v>
          </cell>
          <cell r="K1213">
            <v>14700</v>
          </cell>
          <cell r="S1213">
            <v>14700</v>
          </cell>
          <cell r="V1213" t="str">
            <v>내선</v>
          </cell>
          <cell r="W1213">
            <v>0.22500000000000001</v>
          </cell>
        </row>
        <row r="1214">
          <cell r="A1214">
            <v>1214</v>
          </cell>
          <cell r="C1214" t="str">
            <v>HOR-ELBOW (H.D.G)</v>
          </cell>
          <cell r="D1214" t="str">
            <v>150W×150H</v>
          </cell>
          <cell r="E1214" t="str">
            <v>EA</v>
          </cell>
          <cell r="S1214">
            <v>0</v>
          </cell>
          <cell r="V1214" t="str">
            <v>내선</v>
          </cell>
          <cell r="W1214">
            <v>0.22500000000000001</v>
          </cell>
        </row>
        <row r="1215">
          <cell r="A1215">
            <v>1215</v>
          </cell>
          <cell r="C1215" t="str">
            <v>HOR-ELBOW (H.D.G)</v>
          </cell>
          <cell r="D1215" t="str">
            <v>200W×100H</v>
          </cell>
          <cell r="E1215" t="str">
            <v>EA</v>
          </cell>
          <cell r="J1215">
            <v>880</v>
          </cell>
          <cell r="K1215">
            <v>17000</v>
          </cell>
          <cell r="S1215">
            <v>17000</v>
          </cell>
          <cell r="V1215" t="str">
            <v>내선</v>
          </cell>
          <cell r="W1215">
            <v>0.22500000000000001</v>
          </cell>
        </row>
        <row r="1216">
          <cell r="A1216">
            <v>1216</v>
          </cell>
          <cell r="C1216" t="str">
            <v>HOR-ELBOW (H.D.G)</v>
          </cell>
          <cell r="D1216" t="str">
            <v>200W×150H</v>
          </cell>
          <cell r="E1216" t="str">
            <v>EA</v>
          </cell>
          <cell r="S1216">
            <v>0</v>
          </cell>
          <cell r="V1216" t="str">
            <v>내선</v>
          </cell>
          <cell r="W1216">
            <v>0.22500000000000001</v>
          </cell>
        </row>
        <row r="1217">
          <cell r="A1217">
            <v>1217</v>
          </cell>
          <cell r="C1217" t="str">
            <v>HOR-ELBOW (H.D.G)</v>
          </cell>
          <cell r="D1217" t="str">
            <v>300W×100H</v>
          </cell>
          <cell r="E1217" t="str">
            <v>EA</v>
          </cell>
          <cell r="J1217">
            <v>880</v>
          </cell>
          <cell r="K1217">
            <v>18000</v>
          </cell>
          <cell r="S1217">
            <v>18000</v>
          </cell>
          <cell r="V1217" t="str">
            <v>내선</v>
          </cell>
          <cell r="W1217">
            <v>0.28499999999999998</v>
          </cell>
        </row>
        <row r="1218">
          <cell r="A1218">
            <v>1218</v>
          </cell>
          <cell r="C1218" t="str">
            <v>HOR-ELBOW (H.D.G)</v>
          </cell>
          <cell r="D1218" t="str">
            <v>300W×150H</v>
          </cell>
          <cell r="E1218" t="str">
            <v>EA</v>
          </cell>
          <cell r="S1218">
            <v>0</v>
          </cell>
          <cell r="V1218" t="str">
            <v>내선</v>
          </cell>
          <cell r="W1218">
            <v>0.28499999999999998</v>
          </cell>
        </row>
        <row r="1219">
          <cell r="A1219">
            <v>1219</v>
          </cell>
          <cell r="C1219" t="str">
            <v>HOR-ELBOW (H.D.G)</v>
          </cell>
          <cell r="D1219" t="str">
            <v>400W×100H</v>
          </cell>
          <cell r="E1219" t="str">
            <v>EA</v>
          </cell>
          <cell r="S1219">
            <v>0</v>
          </cell>
          <cell r="V1219" t="str">
            <v>내선</v>
          </cell>
          <cell r="W1219">
            <v>0.33500000000000002</v>
          </cell>
        </row>
        <row r="1220">
          <cell r="A1220">
            <v>1220</v>
          </cell>
          <cell r="C1220" t="str">
            <v>HOR-ELBOW (H.D.G)</v>
          </cell>
          <cell r="D1220" t="str">
            <v>400W×150H</v>
          </cell>
          <cell r="E1220" t="str">
            <v>EA</v>
          </cell>
          <cell r="S1220">
            <v>0</v>
          </cell>
          <cell r="V1220" t="str">
            <v>내선</v>
          </cell>
          <cell r="W1220">
            <v>0.33500000000000002</v>
          </cell>
        </row>
        <row r="1221">
          <cell r="A1221">
            <v>1221</v>
          </cell>
          <cell r="C1221" t="str">
            <v>HOR-ELBOW (H.D.G)</v>
          </cell>
          <cell r="D1221" t="str">
            <v>500W×100H</v>
          </cell>
          <cell r="E1221" t="str">
            <v>EA</v>
          </cell>
          <cell r="S1221">
            <v>0</v>
          </cell>
          <cell r="V1221" t="str">
            <v>내선</v>
          </cell>
          <cell r="W1221">
            <v>0.44500000000000001</v>
          </cell>
        </row>
        <row r="1222">
          <cell r="A1222">
            <v>1222</v>
          </cell>
          <cell r="C1222" t="str">
            <v>HOR-ELBOW (H.D.G)</v>
          </cell>
          <cell r="D1222" t="str">
            <v>500W×150H</v>
          </cell>
          <cell r="E1222" t="str">
            <v>EA</v>
          </cell>
          <cell r="S1222">
            <v>0</v>
          </cell>
          <cell r="V1222" t="str">
            <v>내선</v>
          </cell>
          <cell r="W1222">
            <v>0.44500000000000001</v>
          </cell>
        </row>
        <row r="1223">
          <cell r="A1223">
            <v>1223</v>
          </cell>
          <cell r="C1223" t="str">
            <v>HOR-ELBOW (H.D.G)</v>
          </cell>
          <cell r="D1223" t="str">
            <v>600W×100H</v>
          </cell>
          <cell r="E1223" t="str">
            <v>EA</v>
          </cell>
          <cell r="J1223">
            <v>880</v>
          </cell>
          <cell r="K1223">
            <v>26300</v>
          </cell>
          <cell r="S1223">
            <v>26300</v>
          </cell>
          <cell r="V1223" t="str">
            <v>내선</v>
          </cell>
          <cell r="W1223">
            <v>0.52</v>
          </cell>
        </row>
        <row r="1224">
          <cell r="A1224">
            <v>1224</v>
          </cell>
          <cell r="C1224" t="str">
            <v>HOR-ELBOW (H.D.G)</v>
          </cell>
          <cell r="D1224" t="str">
            <v>600W×150H</v>
          </cell>
          <cell r="E1224" t="str">
            <v>EA</v>
          </cell>
          <cell r="S1224">
            <v>0</v>
          </cell>
          <cell r="V1224" t="str">
            <v>내선</v>
          </cell>
          <cell r="W1224">
            <v>0.52</v>
          </cell>
        </row>
        <row r="1225">
          <cell r="A1225">
            <v>1225</v>
          </cell>
          <cell r="S1225" t="str">
            <v/>
          </cell>
        </row>
        <row r="1226">
          <cell r="A1226">
            <v>1226</v>
          </cell>
          <cell r="C1226" t="str">
            <v>HOR-ELBOW (H.D.G)</v>
          </cell>
          <cell r="D1226" t="str">
            <v>450W×100H</v>
          </cell>
          <cell r="E1226" t="str">
            <v>EA</v>
          </cell>
          <cell r="J1226">
            <v>880</v>
          </cell>
          <cell r="K1226">
            <v>25000</v>
          </cell>
          <cell r="S1226">
            <v>25000</v>
          </cell>
          <cell r="V1226" t="str">
            <v>내선</v>
          </cell>
          <cell r="W1226">
            <v>0.44500000000000001</v>
          </cell>
        </row>
        <row r="1227">
          <cell r="A1227">
            <v>1227</v>
          </cell>
          <cell r="C1227" t="str">
            <v>HOR-ELBOW (H.D.G)</v>
          </cell>
          <cell r="D1227" t="str">
            <v>450W×150H</v>
          </cell>
          <cell r="E1227" t="str">
            <v>EA</v>
          </cell>
          <cell r="S1227">
            <v>0</v>
          </cell>
          <cell r="V1227" t="str">
            <v>내선</v>
          </cell>
          <cell r="W1227">
            <v>0.44500000000000001</v>
          </cell>
        </row>
        <row r="1228">
          <cell r="A1228">
            <v>1228</v>
          </cell>
          <cell r="C1228" t="str">
            <v>VER-ELBOW (H.D.G)</v>
          </cell>
          <cell r="D1228" t="str">
            <v>150W×100H</v>
          </cell>
          <cell r="E1228" t="str">
            <v>EA</v>
          </cell>
          <cell r="J1228">
            <v>880</v>
          </cell>
          <cell r="K1228">
            <v>12400</v>
          </cell>
          <cell r="S1228">
            <v>12400</v>
          </cell>
          <cell r="V1228" t="str">
            <v>내선</v>
          </cell>
          <cell r="W1228">
            <v>0.22500000000000001</v>
          </cell>
        </row>
        <row r="1229">
          <cell r="A1229">
            <v>1229</v>
          </cell>
          <cell r="C1229" t="str">
            <v>VER-ELBOW (H.D.G)</v>
          </cell>
          <cell r="D1229" t="str">
            <v>150W×150H</v>
          </cell>
          <cell r="E1229" t="str">
            <v>EA</v>
          </cell>
          <cell r="S1229">
            <v>0</v>
          </cell>
          <cell r="V1229" t="str">
            <v>내선</v>
          </cell>
          <cell r="W1229">
            <v>0.22500000000000001</v>
          </cell>
        </row>
        <row r="1230">
          <cell r="A1230">
            <v>1230</v>
          </cell>
          <cell r="C1230" t="str">
            <v>VER-ELBOW (H.D.G)</v>
          </cell>
          <cell r="D1230" t="str">
            <v>200W×100H</v>
          </cell>
          <cell r="E1230" t="str">
            <v>EA</v>
          </cell>
          <cell r="J1230">
            <v>880</v>
          </cell>
          <cell r="K1230">
            <v>13000</v>
          </cell>
          <cell r="S1230">
            <v>13000</v>
          </cell>
          <cell r="V1230" t="str">
            <v>내선</v>
          </cell>
          <cell r="W1230">
            <v>0.22500000000000001</v>
          </cell>
        </row>
        <row r="1231">
          <cell r="A1231">
            <v>1231</v>
          </cell>
          <cell r="C1231" t="str">
            <v>VER-ELBOW (H.D.G)</v>
          </cell>
          <cell r="D1231" t="str">
            <v>200W×150H</v>
          </cell>
          <cell r="E1231" t="str">
            <v>EA</v>
          </cell>
          <cell r="S1231">
            <v>0</v>
          </cell>
          <cell r="V1231" t="str">
            <v>내선</v>
          </cell>
          <cell r="W1231">
            <v>0.22500000000000001</v>
          </cell>
        </row>
        <row r="1232">
          <cell r="A1232">
            <v>1232</v>
          </cell>
          <cell r="C1232" t="str">
            <v>VER-ELBOW (H.D.G)</v>
          </cell>
          <cell r="D1232" t="str">
            <v>300W×100H</v>
          </cell>
          <cell r="E1232" t="str">
            <v>EA</v>
          </cell>
          <cell r="J1232">
            <v>880</v>
          </cell>
          <cell r="K1232">
            <v>13500</v>
          </cell>
          <cell r="S1232">
            <v>13500</v>
          </cell>
          <cell r="V1232" t="str">
            <v>내선</v>
          </cell>
          <cell r="W1232">
            <v>0.28499999999999998</v>
          </cell>
        </row>
        <row r="1233">
          <cell r="A1233">
            <v>1233</v>
          </cell>
          <cell r="C1233" t="str">
            <v>VER-ELBOW (H.D.G)</v>
          </cell>
          <cell r="D1233" t="str">
            <v>300W×150H</v>
          </cell>
          <cell r="E1233" t="str">
            <v>EA</v>
          </cell>
          <cell r="S1233">
            <v>0</v>
          </cell>
          <cell r="V1233" t="str">
            <v>내선</v>
          </cell>
          <cell r="W1233">
            <v>0.28499999999999998</v>
          </cell>
        </row>
        <row r="1234">
          <cell r="A1234">
            <v>1234</v>
          </cell>
          <cell r="C1234" t="str">
            <v>VER-ELBOW (H.D.G)</v>
          </cell>
          <cell r="D1234" t="str">
            <v>450W×100H</v>
          </cell>
          <cell r="E1234" t="str">
            <v>EA</v>
          </cell>
          <cell r="J1234">
            <v>879</v>
          </cell>
          <cell r="K1234">
            <v>15200</v>
          </cell>
          <cell r="S1234">
            <v>15200</v>
          </cell>
          <cell r="V1234" t="str">
            <v>내선</v>
          </cell>
          <cell r="W1234">
            <v>0.33500000000000002</v>
          </cell>
        </row>
        <row r="1235">
          <cell r="A1235">
            <v>1235</v>
          </cell>
          <cell r="C1235" t="str">
            <v>VER-ELBOW (H.D.G)</v>
          </cell>
          <cell r="D1235" t="str">
            <v>450W×150H</v>
          </cell>
          <cell r="E1235" t="str">
            <v>EA</v>
          </cell>
          <cell r="S1235">
            <v>0</v>
          </cell>
          <cell r="V1235" t="str">
            <v>내선</v>
          </cell>
          <cell r="W1235">
            <v>0.33500000000000002</v>
          </cell>
        </row>
        <row r="1236">
          <cell r="A1236">
            <v>1236</v>
          </cell>
          <cell r="C1236" t="str">
            <v>VER-ELBOW (H.D.G)</v>
          </cell>
          <cell r="D1236" t="str">
            <v>500W×100H</v>
          </cell>
          <cell r="E1236" t="str">
            <v>EA</v>
          </cell>
          <cell r="S1236">
            <v>0</v>
          </cell>
          <cell r="V1236" t="str">
            <v>내선</v>
          </cell>
          <cell r="W1236">
            <v>0.44500000000000001</v>
          </cell>
        </row>
        <row r="1237">
          <cell r="A1237">
            <v>1237</v>
          </cell>
          <cell r="C1237" t="str">
            <v>VER-ELBOW (H.D.G)</v>
          </cell>
          <cell r="D1237" t="str">
            <v>500W×150H</v>
          </cell>
          <cell r="E1237" t="str">
            <v>EA</v>
          </cell>
          <cell r="S1237">
            <v>0</v>
          </cell>
          <cell r="V1237" t="str">
            <v>내선</v>
          </cell>
          <cell r="W1237">
            <v>0.44500000000000001</v>
          </cell>
        </row>
        <row r="1238">
          <cell r="A1238">
            <v>1238</v>
          </cell>
          <cell r="C1238" t="str">
            <v>VER-ELBOW (H.D.G)</v>
          </cell>
          <cell r="D1238" t="str">
            <v>600W×100H</v>
          </cell>
          <cell r="E1238" t="str">
            <v>EA</v>
          </cell>
          <cell r="J1238">
            <v>879</v>
          </cell>
          <cell r="K1238">
            <v>16200</v>
          </cell>
          <cell r="S1238">
            <v>16200</v>
          </cell>
          <cell r="V1238" t="str">
            <v>내선</v>
          </cell>
          <cell r="W1238">
            <v>0.52</v>
          </cell>
        </row>
        <row r="1239">
          <cell r="A1239">
            <v>1239</v>
          </cell>
          <cell r="C1239" t="str">
            <v>VER-ELBOW (H.D.G)</v>
          </cell>
          <cell r="D1239" t="str">
            <v>600W×150H</v>
          </cell>
          <cell r="E1239" t="str">
            <v>EA</v>
          </cell>
          <cell r="S1239">
            <v>0</v>
          </cell>
          <cell r="V1239" t="str">
            <v>내선</v>
          </cell>
          <cell r="W1239">
            <v>0.52</v>
          </cell>
        </row>
        <row r="1240">
          <cell r="A1240">
            <v>1238</v>
          </cell>
          <cell r="C1240" t="str">
            <v>VER-ELBOW (H.D.G)</v>
          </cell>
          <cell r="D1240" t="str">
            <v>600W×100H</v>
          </cell>
          <cell r="E1240" t="str">
            <v>EA</v>
          </cell>
          <cell r="J1240">
            <v>879</v>
          </cell>
          <cell r="K1240">
            <v>16200</v>
          </cell>
          <cell r="S1240">
            <v>16200</v>
          </cell>
          <cell r="V1240" t="str">
            <v>내선</v>
          </cell>
          <cell r="W1240">
            <v>0.52</v>
          </cell>
        </row>
        <row r="1241">
          <cell r="A1241">
            <v>1241</v>
          </cell>
          <cell r="C1241" t="str">
            <v>HOR-TEE (H.D.G)</v>
          </cell>
          <cell r="D1241" t="str">
            <v>150W×100H</v>
          </cell>
          <cell r="E1241" t="str">
            <v>EA</v>
          </cell>
          <cell r="S1241">
            <v>0</v>
          </cell>
          <cell r="V1241" t="str">
            <v>내선</v>
          </cell>
          <cell r="W1241">
            <v>0.22500000000000001</v>
          </cell>
        </row>
        <row r="1242">
          <cell r="A1242">
            <v>1242</v>
          </cell>
          <cell r="C1242" t="str">
            <v>HOR-TEE (H.D.G)</v>
          </cell>
          <cell r="D1242" t="str">
            <v>150W×150H</v>
          </cell>
          <cell r="E1242" t="str">
            <v>EA</v>
          </cell>
          <cell r="S1242">
            <v>0</v>
          </cell>
          <cell r="V1242" t="str">
            <v>내선</v>
          </cell>
          <cell r="W1242">
            <v>0.22500000000000001</v>
          </cell>
        </row>
        <row r="1243">
          <cell r="A1243">
            <v>1243</v>
          </cell>
          <cell r="C1243" t="str">
            <v>HOR-TEE (H.D.G)</v>
          </cell>
          <cell r="D1243" t="str">
            <v>200W×100H</v>
          </cell>
          <cell r="E1243" t="str">
            <v>EA</v>
          </cell>
          <cell r="J1243">
            <v>879</v>
          </cell>
          <cell r="K1243">
            <v>15500</v>
          </cell>
          <cell r="S1243">
            <v>15500</v>
          </cell>
          <cell r="V1243" t="str">
            <v>내선</v>
          </cell>
          <cell r="W1243">
            <v>0.22500000000000001</v>
          </cell>
        </row>
        <row r="1244">
          <cell r="A1244">
            <v>1244</v>
          </cell>
          <cell r="C1244" t="str">
            <v>HOR-TEE (H.D.G)</v>
          </cell>
          <cell r="D1244" t="str">
            <v>200W×150H</v>
          </cell>
          <cell r="E1244" t="str">
            <v>EA</v>
          </cell>
          <cell r="S1244">
            <v>0</v>
          </cell>
          <cell r="V1244" t="str">
            <v>내선</v>
          </cell>
          <cell r="W1244">
            <v>0.22500000000000001</v>
          </cell>
        </row>
        <row r="1245">
          <cell r="A1245">
            <v>1245</v>
          </cell>
          <cell r="C1245" t="str">
            <v>HOR-TEE (H.D.G)</v>
          </cell>
          <cell r="D1245" t="str">
            <v>300W×100H</v>
          </cell>
          <cell r="E1245" t="str">
            <v>EA</v>
          </cell>
          <cell r="J1245">
            <v>879</v>
          </cell>
          <cell r="K1245">
            <v>17600</v>
          </cell>
          <cell r="S1245">
            <v>17600</v>
          </cell>
          <cell r="V1245" t="str">
            <v>내선</v>
          </cell>
          <cell r="W1245">
            <v>0.28499999999999998</v>
          </cell>
        </row>
        <row r="1246">
          <cell r="A1246">
            <v>1246</v>
          </cell>
          <cell r="C1246" t="str">
            <v>HOR-TEE (H.D.G)</v>
          </cell>
          <cell r="D1246" t="str">
            <v>300W×150H</v>
          </cell>
          <cell r="E1246" t="str">
            <v>EA</v>
          </cell>
          <cell r="S1246">
            <v>0</v>
          </cell>
          <cell r="V1246" t="str">
            <v>내선</v>
          </cell>
          <cell r="W1246">
            <v>0.28499999999999998</v>
          </cell>
        </row>
        <row r="1247">
          <cell r="A1247">
            <v>1247</v>
          </cell>
          <cell r="C1247" t="str">
            <v>HOR-TEE (H.D.G)</v>
          </cell>
          <cell r="D1247" t="str">
            <v>450W×100H</v>
          </cell>
          <cell r="E1247" t="str">
            <v>EA</v>
          </cell>
          <cell r="J1247">
            <v>879</v>
          </cell>
          <cell r="K1247">
            <v>21100</v>
          </cell>
          <cell r="S1247">
            <v>21100</v>
          </cell>
          <cell r="V1247" t="str">
            <v>내선</v>
          </cell>
          <cell r="W1247">
            <v>0.33500000000000002</v>
          </cell>
        </row>
        <row r="1248">
          <cell r="A1248">
            <v>1248</v>
          </cell>
          <cell r="C1248" t="str">
            <v>HOR-TEE (H.D.G)</v>
          </cell>
          <cell r="D1248" t="str">
            <v>400W×150H</v>
          </cell>
          <cell r="E1248" t="str">
            <v>EA</v>
          </cell>
          <cell r="S1248">
            <v>0</v>
          </cell>
          <cell r="V1248" t="str">
            <v>내선</v>
          </cell>
          <cell r="W1248">
            <v>0.33500000000000002</v>
          </cell>
        </row>
        <row r="1249">
          <cell r="A1249">
            <v>1249</v>
          </cell>
          <cell r="C1249" t="str">
            <v>HOR-TEE (H.D.G)</v>
          </cell>
          <cell r="D1249" t="str">
            <v>500W×100H</v>
          </cell>
          <cell r="E1249" t="str">
            <v>EA</v>
          </cell>
          <cell r="S1249">
            <v>0</v>
          </cell>
          <cell r="V1249" t="str">
            <v>내선</v>
          </cell>
          <cell r="W1249">
            <v>0.44500000000000001</v>
          </cell>
        </row>
        <row r="1250">
          <cell r="A1250">
            <v>1250</v>
          </cell>
          <cell r="C1250" t="str">
            <v>HOR-TEE (H.D.G)</v>
          </cell>
          <cell r="D1250" t="str">
            <v>500W×150H</v>
          </cell>
          <cell r="E1250" t="str">
            <v>EA</v>
          </cell>
          <cell r="S1250">
            <v>0</v>
          </cell>
          <cell r="V1250" t="str">
            <v>내선</v>
          </cell>
          <cell r="W1250">
            <v>0.44500000000000001</v>
          </cell>
        </row>
        <row r="1251">
          <cell r="A1251">
            <v>1251</v>
          </cell>
          <cell r="C1251" t="str">
            <v>HOR-TEE (H.D.G)</v>
          </cell>
          <cell r="D1251" t="str">
            <v>600W×100H</v>
          </cell>
          <cell r="E1251" t="str">
            <v>EA</v>
          </cell>
          <cell r="J1251">
            <v>879</v>
          </cell>
          <cell r="K1251">
            <v>25000</v>
          </cell>
          <cell r="S1251">
            <v>25000</v>
          </cell>
          <cell r="V1251" t="str">
            <v>내선</v>
          </cell>
          <cell r="W1251">
            <v>0.52</v>
          </cell>
        </row>
        <row r="1252">
          <cell r="A1252">
            <v>1252</v>
          </cell>
          <cell r="C1252" t="str">
            <v>HOR-TEE (H.D.G)</v>
          </cell>
          <cell r="D1252" t="str">
            <v>600W×150H</v>
          </cell>
          <cell r="E1252" t="str">
            <v>EA</v>
          </cell>
          <cell r="S1252">
            <v>0</v>
          </cell>
          <cell r="V1252" t="str">
            <v>내선</v>
          </cell>
          <cell r="W1252">
            <v>0.52</v>
          </cell>
        </row>
        <row r="1253">
          <cell r="A1253">
            <v>1253</v>
          </cell>
          <cell r="C1253" t="str">
            <v>HOR-TEE (H.D.G)</v>
          </cell>
          <cell r="D1253" t="str">
            <v>750W×100H</v>
          </cell>
          <cell r="E1253" t="str">
            <v>EA</v>
          </cell>
          <cell r="S1253">
            <v>0</v>
          </cell>
          <cell r="V1253" t="str">
            <v>내선</v>
          </cell>
          <cell r="W1253">
            <v>0.5575</v>
          </cell>
        </row>
        <row r="1254">
          <cell r="A1254">
            <v>1254</v>
          </cell>
          <cell r="C1254" t="str">
            <v>VER-TEE (H.D.G)</v>
          </cell>
          <cell r="D1254" t="str">
            <v>300W×100H</v>
          </cell>
          <cell r="E1254" t="str">
            <v>EA</v>
          </cell>
          <cell r="S1254">
            <v>0</v>
          </cell>
          <cell r="V1254" t="str">
            <v>내선</v>
          </cell>
          <cell r="W1254">
            <v>0.58750000000000002</v>
          </cell>
        </row>
        <row r="1255">
          <cell r="A1255">
            <v>1255</v>
          </cell>
          <cell r="S1255" t="str">
            <v/>
          </cell>
        </row>
        <row r="1256">
          <cell r="A1256">
            <v>1256</v>
          </cell>
          <cell r="C1256" t="str">
            <v>HOR-CROSS (H.D.G)</v>
          </cell>
          <cell r="D1256" t="str">
            <v>150W×100H</v>
          </cell>
          <cell r="E1256" t="str">
            <v>EA</v>
          </cell>
          <cell r="S1256">
            <v>0</v>
          </cell>
          <cell r="V1256" t="str">
            <v>내선</v>
          </cell>
          <cell r="W1256">
            <v>0.22500000000000001</v>
          </cell>
        </row>
        <row r="1257">
          <cell r="A1257">
            <v>1257</v>
          </cell>
          <cell r="C1257" t="str">
            <v>HOR-CROSS (H.D.G)</v>
          </cell>
          <cell r="D1257" t="str">
            <v>150W×150H</v>
          </cell>
          <cell r="E1257" t="str">
            <v>EA</v>
          </cell>
          <cell r="S1257">
            <v>0</v>
          </cell>
          <cell r="V1257" t="str">
            <v>내선</v>
          </cell>
          <cell r="W1257">
            <v>0.22500000000000001</v>
          </cell>
        </row>
        <row r="1258">
          <cell r="A1258">
            <v>1258</v>
          </cell>
          <cell r="C1258" t="str">
            <v>HOR-CROSS (H.D.G)</v>
          </cell>
          <cell r="D1258" t="str">
            <v>200W×100H</v>
          </cell>
          <cell r="E1258" t="str">
            <v>EA</v>
          </cell>
          <cell r="J1258">
            <v>879</v>
          </cell>
          <cell r="K1258">
            <v>24900</v>
          </cell>
          <cell r="S1258">
            <v>24900</v>
          </cell>
          <cell r="V1258" t="str">
            <v>내선</v>
          </cell>
          <cell r="W1258">
            <v>0.22500000000000001</v>
          </cell>
        </row>
        <row r="1259">
          <cell r="A1259">
            <v>1259</v>
          </cell>
          <cell r="C1259" t="str">
            <v>HOR-CROSS (H.D.G)</v>
          </cell>
          <cell r="D1259" t="str">
            <v>200W×150H</v>
          </cell>
          <cell r="E1259" t="str">
            <v>EA</v>
          </cell>
          <cell r="S1259">
            <v>0</v>
          </cell>
          <cell r="V1259" t="str">
            <v>내선</v>
          </cell>
          <cell r="W1259">
            <v>0.22500000000000001</v>
          </cell>
        </row>
        <row r="1260">
          <cell r="A1260">
            <v>1260</v>
          </cell>
          <cell r="C1260" t="str">
            <v>HOR-CROSS (H.D.G)</v>
          </cell>
          <cell r="D1260" t="str">
            <v>300W×100H</v>
          </cell>
          <cell r="E1260" t="str">
            <v>EA</v>
          </cell>
          <cell r="J1260">
            <v>879</v>
          </cell>
          <cell r="K1260">
            <v>27200</v>
          </cell>
          <cell r="S1260">
            <v>27200</v>
          </cell>
          <cell r="V1260" t="str">
            <v>내선</v>
          </cell>
          <cell r="W1260">
            <v>0.28499999999999998</v>
          </cell>
        </row>
        <row r="1261">
          <cell r="A1261">
            <v>1261</v>
          </cell>
          <cell r="C1261" t="str">
            <v>HOR-CROSS (H.D.G)</v>
          </cell>
          <cell r="D1261" t="str">
            <v>300W×150H</v>
          </cell>
          <cell r="E1261" t="str">
            <v>EA</v>
          </cell>
          <cell r="S1261">
            <v>0</v>
          </cell>
          <cell r="V1261" t="str">
            <v>내선</v>
          </cell>
          <cell r="W1261">
            <v>0.28499999999999998</v>
          </cell>
        </row>
        <row r="1262">
          <cell r="A1262">
            <v>1262</v>
          </cell>
          <cell r="C1262" t="str">
            <v>HOR-CROSS (H.D.G)</v>
          </cell>
          <cell r="D1262" t="str">
            <v>450W×100H</v>
          </cell>
          <cell r="E1262" t="str">
            <v>EA</v>
          </cell>
          <cell r="J1262">
            <v>879</v>
          </cell>
          <cell r="K1262">
            <v>31300</v>
          </cell>
          <cell r="S1262">
            <v>31300</v>
          </cell>
          <cell r="V1262" t="str">
            <v>내선</v>
          </cell>
          <cell r="W1262">
            <v>0.33500000000000002</v>
          </cell>
        </row>
        <row r="1263">
          <cell r="A1263">
            <v>1263</v>
          </cell>
          <cell r="C1263" t="str">
            <v>HOR-CROSS (H.D.G)</v>
          </cell>
          <cell r="D1263" t="str">
            <v>400W×150H</v>
          </cell>
          <cell r="E1263" t="str">
            <v>EA</v>
          </cell>
          <cell r="S1263">
            <v>0</v>
          </cell>
          <cell r="V1263" t="str">
            <v>내선</v>
          </cell>
          <cell r="W1263">
            <v>0.33500000000000002</v>
          </cell>
        </row>
        <row r="1264">
          <cell r="A1264">
            <v>1264</v>
          </cell>
          <cell r="C1264" t="str">
            <v>HOR-CROSS (H.D.G)</v>
          </cell>
          <cell r="D1264" t="str">
            <v>500W×100H</v>
          </cell>
          <cell r="E1264" t="str">
            <v>EA</v>
          </cell>
          <cell r="S1264">
            <v>0</v>
          </cell>
          <cell r="V1264" t="str">
            <v>내선</v>
          </cell>
          <cell r="W1264">
            <v>0.44500000000000001</v>
          </cell>
        </row>
        <row r="1265">
          <cell r="A1265">
            <v>1265</v>
          </cell>
          <cell r="C1265" t="str">
            <v>HOR-CROSS (H.D.G)</v>
          </cell>
          <cell r="D1265" t="str">
            <v>500W×150H</v>
          </cell>
          <cell r="E1265" t="str">
            <v>EA</v>
          </cell>
          <cell r="S1265">
            <v>0</v>
          </cell>
          <cell r="V1265" t="str">
            <v>내선</v>
          </cell>
          <cell r="W1265">
            <v>0.44500000000000001</v>
          </cell>
        </row>
        <row r="1266">
          <cell r="A1266">
            <v>1266</v>
          </cell>
          <cell r="C1266" t="str">
            <v>HOR-CROSS (H.D.G)</v>
          </cell>
          <cell r="D1266" t="str">
            <v>600W×100H</v>
          </cell>
          <cell r="E1266" t="str">
            <v>EA</v>
          </cell>
          <cell r="J1266">
            <v>879</v>
          </cell>
          <cell r="K1266">
            <v>36100</v>
          </cell>
          <cell r="S1266">
            <v>36100</v>
          </cell>
          <cell r="V1266" t="str">
            <v>내선</v>
          </cell>
          <cell r="W1266">
            <v>0.52</v>
          </cell>
        </row>
        <row r="1267">
          <cell r="A1267">
            <v>1267</v>
          </cell>
          <cell r="C1267" t="str">
            <v>HOR-CROSS (H.D.G)</v>
          </cell>
          <cell r="D1267" t="str">
            <v>600W×150H</v>
          </cell>
          <cell r="E1267" t="str">
            <v>EA</v>
          </cell>
          <cell r="S1267">
            <v>0</v>
          </cell>
          <cell r="V1267" t="str">
            <v>내선</v>
          </cell>
          <cell r="W1267">
            <v>0.52</v>
          </cell>
        </row>
        <row r="1268">
          <cell r="A1268">
            <v>1268</v>
          </cell>
          <cell r="C1268" t="str">
            <v>REDUCER (H.D.G)</v>
          </cell>
          <cell r="D1268" t="str">
            <v>750×600W×100H</v>
          </cell>
          <cell r="E1268" t="str">
            <v>EA</v>
          </cell>
          <cell r="S1268">
            <v>0</v>
          </cell>
          <cell r="V1268" t="str">
            <v>내선</v>
          </cell>
          <cell r="W1268">
            <v>0.22500000000000001</v>
          </cell>
        </row>
        <row r="1269">
          <cell r="A1269">
            <v>1269</v>
          </cell>
          <cell r="C1269" t="str">
            <v>REDUCER (H.D.G)</v>
          </cell>
          <cell r="D1269" t="str">
            <v>600×500W×100H</v>
          </cell>
          <cell r="E1269" t="str">
            <v>EA</v>
          </cell>
          <cell r="S1269">
            <v>0</v>
          </cell>
          <cell r="V1269" t="str">
            <v>내선</v>
          </cell>
          <cell r="W1269">
            <v>0.22500000000000001</v>
          </cell>
        </row>
        <row r="1270">
          <cell r="A1270">
            <v>1270</v>
          </cell>
          <cell r="C1270" t="str">
            <v>REDUCER (H.D.G)</v>
          </cell>
          <cell r="D1270" t="str">
            <v>600×500W×150H</v>
          </cell>
          <cell r="E1270" t="str">
            <v>EA</v>
          </cell>
          <cell r="S1270">
            <v>0</v>
          </cell>
          <cell r="V1270" t="str">
            <v>내선</v>
          </cell>
          <cell r="W1270">
            <v>0.22500000000000001</v>
          </cell>
        </row>
        <row r="1271">
          <cell r="A1271">
            <v>1271</v>
          </cell>
          <cell r="C1271" t="str">
            <v>REDUCER (H.D.G)</v>
          </cell>
          <cell r="D1271" t="str">
            <v>600×400W×100H</v>
          </cell>
          <cell r="E1271" t="str">
            <v>EA</v>
          </cell>
          <cell r="S1271">
            <v>0</v>
          </cell>
          <cell r="V1271" t="str">
            <v>내선</v>
          </cell>
          <cell r="W1271">
            <v>0.22500000000000001</v>
          </cell>
        </row>
        <row r="1272">
          <cell r="A1272">
            <v>1272</v>
          </cell>
          <cell r="C1272" t="str">
            <v>REDUCER (H.D.G)</v>
          </cell>
          <cell r="D1272" t="str">
            <v>600×400W×150H</v>
          </cell>
          <cell r="E1272" t="str">
            <v>EA</v>
          </cell>
          <cell r="S1272">
            <v>0</v>
          </cell>
          <cell r="V1272" t="str">
            <v>내선</v>
          </cell>
          <cell r="W1272">
            <v>0.22500000000000001</v>
          </cell>
        </row>
        <row r="1273">
          <cell r="A1273">
            <v>1273</v>
          </cell>
          <cell r="C1273" t="str">
            <v>REDUCER (H.D.G)</v>
          </cell>
          <cell r="D1273" t="str">
            <v>600×300W×100H</v>
          </cell>
          <cell r="E1273" t="str">
            <v>EA</v>
          </cell>
          <cell r="S1273">
            <v>0</v>
          </cell>
          <cell r="V1273" t="str">
            <v>내선</v>
          </cell>
          <cell r="W1273">
            <v>0.28499999999999998</v>
          </cell>
        </row>
        <row r="1274">
          <cell r="A1274">
            <v>1274</v>
          </cell>
          <cell r="C1274" t="str">
            <v>REDUCER (H.D.G)</v>
          </cell>
          <cell r="D1274" t="str">
            <v>600×300W×150H</v>
          </cell>
          <cell r="E1274" t="str">
            <v>EA</v>
          </cell>
          <cell r="S1274">
            <v>0</v>
          </cell>
          <cell r="V1274" t="str">
            <v>내선</v>
          </cell>
          <cell r="W1274">
            <v>0.28499999999999998</v>
          </cell>
        </row>
        <row r="1275">
          <cell r="A1275">
            <v>1275</v>
          </cell>
          <cell r="C1275" t="str">
            <v>REDUCER (H.D.G)</v>
          </cell>
          <cell r="D1275" t="str">
            <v>600×200W×100H</v>
          </cell>
          <cell r="E1275" t="str">
            <v>EA</v>
          </cell>
          <cell r="S1275">
            <v>0</v>
          </cell>
          <cell r="V1275" t="str">
            <v>내선</v>
          </cell>
          <cell r="W1275">
            <v>0.33500000000000002</v>
          </cell>
        </row>
        <row r="1276">
          <cell r="A1276">
            <v>1276</v>
          </cell>
          <cell r="C1276" t="str">
            <v>REDUCER (H.D.G)</v>
          </cell>
          <cell r="D1276" t="str">
            <v>600×200W×150H</v>
          </cell>
          <cell r="E1276" t="str">
            <v>EA</v>
          </cell>
          <cell r="S1276">
            <v>0</v>
          </cell>
          <cell r="V1276" t="str">
            <v>내선</v>
          </cell>
          <cell r="W1276">
            <v>0.33500000000000002</v>
          </cell>
        </row>
        <row r="1277">
          <cell r="A1277">
            <v>1277</v>
          </cell>
          <cell r="C1277" t="str">
            <v>REDUCER (H.D.G)</v>
          </cell>
          <cell r="D1277" t="str">
            <v>600×150W×100H</v>
          </cell>
          <cell r="E1277" t="str">
            <v>EA</v>
          </cell>
          <cell r="S1277">
            <v>0</v>
          </cell>
          <cell r="V1277" t="str">
            <v>내선</v>
          </cell>
          <cell r="W1277">
            <v>0.44500000000000001</v>
          </cell>
        </row>
        <row r="1278">
          <cell r="A1278">
            <v>1278</v>
          </cell>
          <cell r="C1278" t="str">
            <v>REDUCER (H.D.G)</v>
          </cell>
          <cell r="D1278" t="str">
            <v>600×150W×150H</v>
          </cell>
          <cell r="E1278" t="str">
            <v>EA</v>
          </cell>
          <cell r="S1278">
            <v>0</v>
          </cell>
          <cell r="V1278" t="str">
            <v>내선</v>
          </cell>
          <cell r="W1278">
            <v>0.44500000000000001</v>
          </cell>
        </row>
        <row r="1279">
          <cell r="A1279">
            <v>1279</v>
          </cell>
          <cell r="C1279" t="str">
            <v>REDUCER (H.D.G)</v>
          </cell>
          <cell r="D1279" t="str">
            <v>300×150W×100H</v>
          </cell>
          <cell r="E1279" t="str">
            <v>EA</v>
          </cell>
          <cell r="S1279">
            <v>0</v>
          </cell>
          <cell r="V1279" t="str">
            <v>내선</v>
          </cell>
          <cell r="W1279">
            <v>0.52</v>
          </cell>
        </row>
        <row r="1280">
          <cell r="A1280">
            <v>1280</v>
          </cell>
          <cell r="C1280" t="str">
            <v>REDUCER (H.D.G)</v>
          </cell>
          <cell r="D1280" t="str">
            <v>300×150W×150H</v>
          </cell>
          <cell r="E1280" t="str">
            <v>EA</v>
          </cell>
          <cell r="S1280">
            <v>0</v>
          </cell>
          <cell r="V1280" t="str">
            <v>내선</v>
          </cell>
          <cell r="W1280">
            <v>0.52</v>
          </cell>
        </row>
        <row r="1281">
          <cell r="A1281">
            <v>1281</v>
          </cell>
          <cell r="C1281" t="str">
            <v>REDUCER (H.D.G)</v>
          </cell>
          <cell r="D1281" t="str">
            <v>400×200W×100H</v>
          </cell>
          <cell r="E1281" t="str">
            <v>EA</v>
          </cell>
          <cell r="S1281">
            <v>0</v>
          </cell>
          <cell r="V1281" t="str">
            <v>내선</v>
          </cell>
          <cell r="W1281">
            <v>0.44500000000000001</v>
          </cell>
        </row>
        <row r="1282">
          <cell r="A1282">
            <v>1282</v>
          </cell>
          <cell r="C1282" t="str">
            <v>STRAIGHT-COV.(H.D.G)</v>
          </cell>
          <cell r="D1282" t="str">
            <v>150W</v>
          </cell>
          <cell r="E1282" t="str">
            <v>EA</v>
          </cell>
          <cell r="J1282">
            <v>881</v>
          </cell>
          <cell r="K1282">
            <v>5170</v>
          </cell>
          <cell r="S1282">
            <v>5170</v>
          </cell>
        </row>
        <row r="1283">
          <cell r="A1283">
            <v>1283</v>
          </cell>
          <cell r="C1283" t="str">
            <v>STRAIGHT-COV.(H.D.G)</v>
          </cell>
          <cell r="D1283" t="str">
            <v>200W</v>
          </cell>
          <cell r="E1283" t="str">
            <v>EA</v>
          </cell>
          <cell r="J1283">
            <v>881</v>
          </cell>
          <cell r="K1283">
            <v>6990</v>
          </cell>
          <cell r="S1283">
            <v>6990</v>
          </cell>
        </row>
        <row r="1284">
          <cell r="A1284">
            <v>1284</v>
          </cell>
          <cell r="C1284" t="str">
            <v>STRAIGHT-COV.(H.D.G)</v>
          </cell>
          <cell r="D1284" t="str">
            <v>300W</v>
          </cell>
          <cell r="E1284" t="str">
            <v>EA</v>
          </cell>
          <cell r="J1284">
            <v>881</v>
          </cell>
          <cell r="K1284">
            <v>10340</v>
          </cell>
          <cell r="S1284">
            <v>10340</v>
          </cell>
        </row>
        <row r="1285">
          <cell r="A1285">
            <v>1285</v>
          </cell>
          <cell r="C1285" t="str">
            <v>STRAIGHT-COV.(H.D.G)</v>
          </cell>
          <cell r="D1285" t="str">
            <v>400W</v>
          </cell>
          <cell r="E1285" t="str">
            <v>EA</v>
          </cell>
          <cell r="J1285">
            <v>881</v>
          </cell>
          <cell r="K1285">
            <v>14840</v>
          </cell>
          <cell r="S1285">
            <v>14840</v>
          </cell>
        </row>
        <row r="1286">
          <cell r="A1286">
            <v>1286</v>
          </cell>
          <cell r="C1286" t="str">
            <v>STRAIGHT-COV.(H.D.G)</v>
          </cell>
          <cell r="D1286" t="str">
            <v>500W</v>
          </cell>
          <cell r="E1286" t="str">
            <v>EA</v>
          </cell>
          <cell r="J1286">
            <v>881</v>
          </cell>
          <cell r="K1286">
            <v>20300</v>
          </cell>
          <cell r="S1286">
            <v>20300</v>
          </cell>
        </row>
        <row r="1287">
          <cell r="A1287">
            <v>1287</v>
          </cell>
          <cell r="C1287" t="str">
            <v>STRAIGHT-COV.(H.D.G)</v>
          </cell>
          <cell r="D1287" t="str">
            <v>600W</v>
          </cell>
          <cell r="E1287" t="str">
            <v>EA</v>
          </cell>
          <cell r="J1287">
            <v>881</v>
          </cell>
          <cell r="K1287">
            <v>23990</v>
          </cell>
          <cell r="S1287">
            <v>23990</v>
          </cell>
        </row>
        <row r="1288">
          <cell r="A1288">
            <v>1288</v>
          </cell>
          <cell r="C1288" t="str">
            <v>U-CHANEL</v>
          </cell>
          <cell r="D1288" t="str">
            <v>41×41×2.6 t</v>
          </cell>
          <cell r="E1288" t="str">
            <v>m</v>
          </cell>
          <cell r="J1288">
            <v>878</v>
          </cell>
          <cell r="K1288">
            <v>3000</v>
          </cell>
          <cell r="S1288">
            <v>3000</v>
          </cell>
        </row>
        <row r="1289">
          <cell r="A1289">
            <v>1289</v>
          </cell>
          <cell r="C1289" t="str">
            <v>Bracket(Heavy Duty)</v>
          </cell>
          <cell r="D1289" t="str">
            <v>L 160</v>
          </cell>
          <cell r="E1289" t="str">
            <v>EA</v>
          </cell>
          <cell r="J1289">
            <v>881</v>
          </cell>
          <cell r="K1289">
            <v>6740</v>
          </cell>
          <cell r="S1289">
            <v>6740</v>
          </cell>
          <cell r="V1289" t="str">
            <v>내선</v>
          </cell>
          <cell r="W1289">
            <v>0.16</v>
          </cell>
          <cell r="X1289" t="str">
            <v>보인</v>
          </cell>
          <cell r="Y1289">
            <v>7.1999999999999995E-2</v>
          </cell>
        </row>
        <row r="1290">
          <cell r="A1290">
            <v>1290</v>
          </cell>
          <cell r="C1290" t="str">
            <v>Bracket(Heavy Duty)</v>
          </cell>
          <cell r="D1290" t="str">
            <v>L 210</v>
          </cell>
          <cell r="E1290" t="str">
            <v>EA</v>
          </cell>
          <cell r="J1290">
            <v>881</v>
          </cell>
          <cell r="K1290">
            <v>7220</v>
          </cell>
          <cell r="S1290">
            <v>7220</v>
          </cell>
          <cell r="V1290" t="str">
            <v>내선</v>
          </cell>
          <cell r="W1290">
            <v>0.16</v>
          </cell>
          <cell r="X1290" t="str">
            <v>보인</v>
          </cell>
          <cell r="Y1290">
            <v>7.1999999999999995E-2</v>
          </cell>
        </row>
        <row r="1291">
          <cell r="A1291">
            <v>1291</v>
          </cell>
          <cell r="C1291" t="str">
            <v>Bracket(Heavy Duty)</v>
          </cell>
          <cell r="D1291" t="str">
            <v>L 310</v>
          </cell>
          <cell r="E1291" t="str">
            <v>EA</v>
          </cell>
          <cell r="J1291">
            <v>881</v>
          </cell>
          <cell r="K1291">
            <v>8570</v>
          </cell>
          <cell r="S1291">
            <v>8570</v>
          </cell>
          <cell r="V1291" t="str">
            <v>내선</v>
          </cell>
          <cell r="W1291">
            <v>0.16</v>
          </cell>
          <cell r="X1291" t="str">
            <v>보인</v>
          </cell>
          <cell r="Y1291">
            <v>7.1999999999999995E-2</v>
          </cell>
        </row>
        <row r="1292">
          <cell r="A1292">
            <v>1292</v>
          </cell>
          <cell r="C1292" t="str">
            <v>Bracket(Heavy Duty)</v>
          </cell>
          <cell r="D1292" t="str">
            <v>L 410</v>
          </cell>
          <cell r="E1292" t="str">
            <v>EA</v>
          </cell>
          <cell r="J1292">
            <v>881</v>
          </cell>
          <cell r="K1292">
            <v>10030</v>
          </cell>
          <cell r="S1292">
            <v>10030</v>
          </cell>
          <cell r="V1292" t="str">
            <v>내선</v>
          </cell>
          <cell r="W1292">
            <v>0.16</v>
          </cell>
          <cell r="X1292" t="str">
            <v>보인</v>
          </cell>
          <cell r="Y1292">
            <v>7.1999999999999995E-2</v>
          </cell>
        </row>
        <row r="1293">
          <cell r="A1293">
            <v>1293</v>
          </cell>
          <cell r="C1293" t="str">
            <v>Bracket(Heavy Duty)</v>
          </cell>
          <cell r="D1293" t="str">
            <v>L 510</v>
          </cell>
          <cell r="E1293" t="str">
            <v>EA</v>
          </cell>
          <cell r="J1293">
            <v>881</v>
          </cell>
          <cell r="K1293">
            <v>11850</v>
          </cell>
          <cell r="S1293">
            <v>11850</v>
          </cell>
          <cell r="V1293" t="str">
            <v>내선</v>
          </cell>
          <cell r="W1293">
            <v>0.16</v>
          </cell>
          <cell r="X1293" t="str">
            <v>보인</v>
          </cell>
          <cell r="Y1293">
            <v>7.1999999999999995E-2</v>
          </cell>
        </row>
        <row r="1294">
          <cell r="A1294">
            <v>1294</v>
          </cell>
          <cell r="C1294" t="str">
            <v>Bracket(Heavy Duty)</v>
          </cell>
          <cell r="D1294" t="str">
            <v>L 610</v>
          </cell>
          <cell r="E1294" t="str">
            <v>EA</v>
          </cell>
          <cell r="J1294">
            <v>881</v>
          </cell>
          <cell r="K1294">
            <v>13870</v>
          </cell>
          <cell r="S1294">
            <v>13870</v>
          </cell>
          <cell r="V1294" t="str">
            <v>내선</v>
          </cell>
          <cell r="W1294">
            <v>0.16</v>
          </cell>
          <cell r="X1294" t="str">
            <v>보인</v>
          </cell>
          <cell r="Y1294">
            <v>7.1999999999999995E-2</v>
          </cell>
        </row>
        <row r="1295">
          <cell r="A1295">
            <v>1295</v>
          </cell>
          <cell r="C1295" t="str">
            <v>홀드다운 크램프</v>
          </cell>
          <cell r="E1295" t="str">
            <v>EA</v>
          </cell>
          <cell r="S1295">
            <v>0</v>
          </cell>
        </row>
        <row r="1296">
          <cell r="A1296">
            <v>1296</v>
          </cell>
          <cell r="C1296" t="str">
            <v>SPRING NUT</v>
          </cell>
          <cell r="D1296" t="str">
            <v>3/8inch 1/2inch</v>
          </cell>
          <cell r="E1296" t="str">
            <v>EA</v>
          </cell>
          <cell r="S1296">
            <v>0</v>
          </cell>
        </row>
        <row r="1297">
          <cell r="A1297">
            <v>1297</v>
          </cell>
          <cell r="C1297" t="str">
            <v>SHANK BOLT &amp; NUT</v>
          </cell>
          <cell r="D1297" t="str">
            <v>3/8"×19L</v>
          </cell>
          <cell r="E1297" t="str">
            <v>EA</v>
          </cell>
          <cell r="L1297" t="str">
            <v>(주)동명 ENG.</v>
          </cell>
          <cell r="M1297">
            <v>100</v>
          </cell>
          <cell r="S1297">
            <v>100</v>
          </cell>
        </row>
        <row r="1298">
          <cell r="A1298">
            <v>1298</v>
          </cell>
          <cell r="C1298" t="str">
            <v>SPRING NUT</v>
          </cell>
          <cell r="D1298" t="str">
            <v>W/BOLT,WASHER 3/8"</v>
          </cell>
          <cell r="E1298" t="str">
            <v>EA</v>
          </cell>
          <cell r="L1298" t="str">
            <v>(주)동명 ENG.</v>
          </cell>
          <cell r="M1298">
            <v>450</v>
          </cell>
          <cell r="S1298">
            <v>450</v>
          </cell>
        </row>
        <row r="1299">
          <cell r="A1299">
            <v>1299</v>
          </cell>
          <cell r="C1299" t="str">
            <v>SPRING NUT</v>
          </cell>
          <cell r="D1299" t="str">
            <v>W/BOLT,WASHER 1/2"</v>
          </cell>
          <cell r="E1299" t="str">
            <v>EA</v>
          </cell>
          <cell r="L1299" t="str">
            <v>(주)동명 ENG.</v>
          </cell>
          <cell r="M1299">
            <v>500</v>
          </cell>
          <cell r="S1299">
            <v>500</v>
          </cell>
        </row>
        <row r="1300">
          <cell r="A1300">
            <v>1300</v>
          </cell>
          <cell r="C1300" t="str">
            <v>SET ANCHOR</v>
          </cell>
          <cell r="D1300" t="str">
            <v>3/8"</v>
          </cell>
          <cell r="E1300" t="str">
            <v>EA</v>
          </cell>
          <cell r="L1300" t="str">
            <v>(주)동명 ENG.</v>
          </cell>
          <cell r="M1300">
            <v>170</v>
          </cell>
          <cell r="S1300">
            <v>170</v>
          </cell>
        </row>
        <row r="1301">
          <cell r="A1301">
            <v>1301</v>
          </cell>
          <cell r="C1301" t="str">
            <v>STRONG ANCHOR</v>
          </cell>
          <cell r="D1301" t="str">
            <v>3/8"</v>
          </cell>
          <cell r="E1301" t="str">
            <v>EA</v>
          </cell>
          <cell r="L1301" t="str">
            <v>(주)동명 ENG.</v>
          </cell>
          <cell r="M1301">
            <v>120</v>
          </cell>
          <cell r="S1301">
            <v>120</v>
          </cell>
        </row>
        <row r="1302">
          <cell r="A1302">
            <v>1302</v>
          </cell>
          <cell r="C1302" t="str">
            <v>THREAD ROD</v>
          </cell>
          <cell r="D1302" t="str">
            <v>3/8"</v>
          </cell>
          <cell r="E1302" t="str">
            <v>m</v>
          </cell>
          <cell r="L1302" t="str">
            <v>(주)동명 ENG.</v>
          </cell>
          <cell r="M1302">
            <v>500</v>
          </cell>
          <cell r="S1302">
            <v>500</v>
          </cell>
        </row>
        <row r="1303">
          <cell r="A1303">
            <v>1303</v>
          </cell>
          <cell r="C1303" t="str">
            <v>SQUARE WASHER</v>
          </cell>
          <cell r="D1303" t="str">
            <v>φ 11</v>
          </cell>
          <cell r="E1303" t="str">
            <v>EA</v>
          </cell>
          <cell r="L1303" t="str">
            <v>(주)동명 ENG.</v>
          </cell>
          <cell r="M1303">
            <v>200</v>
          </cell>
          <cell r="S1303">
            <v>200</v>
          </cell>
        </row>
        <row r="1304">
          <cell r="A1304">
            <v>1304</v>
          </cell>
          <cell r="C1304" t="str">
            <v>HEX H.B/NUT</v>
          </cell>
          <cell r="D1304" t="str">
            <v>W/WASHER 3/8"</v>
          </cell>
          <cell r="E1304" t="str">
            <v>SET</v>
          </cell>
          <cell r="L1304" t="str">
            <v>(주)동명 ENG.</v>
          </cell>
          <cell r="M1304">
            <v>60</v>
          </cell>
          <cell r="S1304">
            <v>60</v>
          </cell>
        </row>
        <row r="1305">
          <cell r="A1305">
            <v>1305</v>
          </cell>
          <cell r="C1305" t="str">
            <v>VARIABLE BRACKET</v>
          </cell>
          <cell r="D1305" t="str">
            <v>L 200</v>
          </cell>
          <cell r="E1305" t="str">
            <v>SET</v>
          </cell>
          <cell r="J1305">
            <v>881</v>
          </cell>
          <cell r="K1305">
            <v>16840</v>
          </cell>
          <cell r="S1305">
            <v>16840</v>
          </cell>
          <cell r="V1305" t="str">
            <v>내선</v>
          </cell>
          <cell r="W1305">
            <v>0.16</v>
          </cell>
          <cell r="X1305" t="str">
            <v>보인</v>
          </cell>
          <cell r="Y1305">
            <v>7.1999999999999995E-2</v>
          </cell>
        </row>
        <row r="1306">
          <cell r="A1306">
            <v>1306</v>
          </cell>
          <cell r="C1306" t="str">
            <v>VARIABLE BRACKET</v>
          </cell>
          <cell r="D1306" t="str">
            <v>L 250</v>
          </cell>
          <cell r="E1306" t="str">
            <v>SET</v>
          </cell>
          <cell r="J1306">
            <v>881</v>
          </cell>
          <cell r="K1306">
            <v>17740</v>
          </cell>
          <cell r="S1306">
            <v>17740</v>
          </cell>
          <cell r="V1306" t="str">
            <v>내선</v>
          </cell>
          <cell r="W1306">
            <v>0.16</v>
          </cell>
          <cell r="X1306" t="str">
            <v>보인</v>
          </cell>
          <cell r="Y1306">
            <v>7.1999999999999995E-2</v>
          </cell>
        </row>
        <row r="1307">
          <cell r="A1307">
            <v>1307</v>
          </cell>
          <cell r="C1307" t="str">
            <v>VARIABLE BRACKET</v>
          </cell>
          <cell r="D1307" t="str">
            <v>L 350</v>
          </cell>
          <cell r="E1307" t="str">
            <v>SET</v>
          </cell>
          <cell r="J1307">
            <v>881</v>
          </cell>
          <cell r="K1307">
            <v>18950</v>
          </cell>
          <cell r="S1307">
            <v>18950</v>
          </cell>
          <cell r="V1307" t="str">
            <v>내선</v>
          </cell>
          <cell r="W1307">
            <v>0.16</v>
          </cell>
          <cell r="X1307" t="str">
            <v>보인</v>
          </cell>
          <cell r="Y1307">
            <v>7.1999999999999995E-2</v>
          </cell>
        </row>
        <row r="1308">
          <cell r="A1308">
            <v>1308</v>
          </cell>
          <cell r="C1308" t="str">
            <v>VARIABLE BRACKET</v>
          </cell>
          <cell r="D1308" t="str">
            <v>L 450</v>
          </cell>
          <cell r="E1308" t="str">
            <v>SET</v>
          </cell>
          <cell r="J1308">
            <v>881</v>
          </cell>
          <cell r="K1308">
            <v>20480</v>
          </cell>
          <cell r="S1308">
            <v>20480</v>
          </cell>
          <cell r="V1308" t="str">
            <v>내선</v>
          </cell>
          <cell r="W1308">
            <v>0.16</v>
          </cell>
          <cell r="X1308" t="str">
            <v>보인</v>
          </cell>
          <cell r="Y1308">
            <v>7.1999999999999995E-2</v>
          </cell>
        </row>
        <row r="1309">
          <cell r="A1309">
            <v>1309</v>
          </cell>
          <cell r="C1309" t="str">
            <v>VARIABLE BRACKET</v>
          </cell>
          <cell r="D1309" t="str">
            <v>L 550</v>
          </cell>
          <cell r="E1309" t="str">
            <v>SET</v>
          </cell>
          <cell r="J1309">
            <v>881</v>
          </cell>
          <cell r="K1309">
            <v>23060</v>
          </cell>
          <cell r="S1309">
            <v>23060</v>
          </cell>
          <cell r="V1309" t="str">
            <v>내선</v>
          </cell>
          <cell r="W1309">
            <v>0.16</v>
          </cell>
          <cell r="X1309" t="str">
            <v>보인</v>
          </cell>
          <cell r="Y1309">
            <v>7.1999999999999995E-2</v>
          </cell>
        </row>
        <row r="1310">
          <cell r="A1310">
            <v>1310</v>
          </cell>
          <cell r="C1310" t="str">
            <v>VARIABLE BRACKET</v>
          </cell>
          <cell r="D1310" t="str">
            <v>L 650</v>
          </cell>
          <cell r="E1310" t="str">
            <v>SET</v>
          </cell>
          <cell r="J1310">
            <v>881</v>
          </cell>
          <cell r="K1310">
            <v>25920</v>
          </cell>
          <cell r="S1310">
            <v>25920</v>
          </cell>
          <cell r="V1310" t="str">
            <v>내선</v>
          </cell>
          <cell r="W1310">
            <v>0.16</v>
          </cell>
          <cell r="X1310" t="str">
            <v>보인</v>
          </cell>
          <cell r="Y1310">
            <v>7.1999999999999995E-2</v>
          </cell>
        </row>
        <row r="1311">
          <cell r="A1311">
            <v>1311</v>
          </cell>
          <cell r="C1311" t="str">
            <v>RACE WAY BODY</v>
          </cell>
          <cell r="D1311" t="str">
            <v>40×40</v>
          </cell>
          <cell r="E1311" t="str">
            <v>m</v>
          </cell>
          <cell r="J1311">
            <v>881</v>
          </cell>
          <cell r="K1311">
            <v>2450</v>
          </cell>
          <cell r="S1311">
            <v>2450</v>
          </cell>
          <cell r="V1311" t="str">
            <v>내선</v>
          </cell>
          <cell r="W1311">
            <v>0.15</v>
          </cell>
        </row>
        <row r="1312">
          <cell r="A1312">
            <v>1312</v>
          </cell>
          <cell r="C1312" t="str">
            <v>RACE WAY BODY</v>
          </cell>
          <cell r="D1312" t="str">
            <v>70×40</v>
          </cell>
          <cell r="E1312" t="str">
            <v>m</v>
          </cell>
          <cell r="J1312">
            <v>881</v>
          </cell>
          <cell r="K1312">
            <v>2940</v>
          </cell>
          <cell r="S1312">
            <v>2940</v>
          </cell>
          <cell r="V1312" t="str">
            <v>내선</v>
          </cell>
          <cell r="W1312">
            <v>0.2</v>
          </cell>
        </row>
        <row r="1313">
          <cell r="A1313">
            <v>1313</v>
          </cell>
          <cell r="C1313" t="str">
            <v>RACE WAY COVER</v>
          </cell>
          <cell r="D1313" t="str">
            <v>40×40</v>
          </cell>
          <cell r="E1313" t="str">
            <v>m</v>
          </cell>
          <cell r="J1313">
            <v>881</v>
          </cell>
          <cell r="K1313">
            <v>890</v>
          </cell>
          <cell r="S1313">
            <v>890</v>
          </cell>
        </row>
        <row r="1314">
          <cell r="A1314">
            <v>1314</v>
          </cell>
          <cell r="C1314" t="str">
            <v>RACE WAY COVER</v>
          </cell>
          <cell r="D1314" t="str">
            <v>70×40</v>
          </cell>
          <cell r="E1314" t="str">
            <v>m</v>
          </cell>
          <cell r="J1314">
            <v>881</v>
          </cell>
          <cell r="K1314">
            <v>1350</v>
          </cell>
          <cell r="S1314">
            <v>1350</v>
          </cell>
        </row>
        <row r="1315">
          <cell r="A1315">
            <v>1315</v>
          </cell>
          <cell r="S1315" t="str">
            <v/>
          </cell>
        </row>
        <row r="1316">
          <cell r="A1316">
            <v>1316</v>
          </cell>
          <cell r="C1316" t="str">
            <v>RACE WAY JOIVER</v>
          </cell>
          <cell r="D1316" t="str">
            <v>40×40</v>
          </cell>
          <cell r="E1316" t="str">
            <v>EA</v>
          </cell>
          <cell r="H1316">
            <v>750</v>
          </cell>
          <cell r="I1316">
            <v>850</v>
          </cell>
          <cell r="S1316">
            <v>850</v>
          </cell>
        </row>
        <row r="1317">
          <cell r="A1317">
            <v>1317</v>
          </cell>
          <cell r="C1317" t="str">
            <v>RACE WAY JOIVER</v>
          </cell>
          <cell r="D1317" t="str">
            <v>70×40</v>
          </cell>
          <cell r="E1317" t="str">
            <v>EA</v>
          </cell>
          <cell r="H1317">
            <v>750</v>
          </cell>
          <cell r="I1317">
            <v>1300</v>
          </cell>
          <cell r="S1317">
            <v>1300</v>
          </cell>
        </row>
        <row r="1318">
          <cell r="A1318">
            <v>1318</v>
          </cell>
          <cell r="S1318" t="str">
            <v/>
          </cell>
        </row>
        <row r="1319">
          <cell r="A1319">
            <v>1319</v>
          </cell>
          <cell r="C1319" t="str">
            <v>RACE WAY HANGER</v>
          </cell>
          <cell r="D1319" t="str">
            <v>40×40</v>
          </cell>
          <cell r="E1319" t="str">
            <v>EA</v>
          </cell>
          <cell r="H1319">
            <v>750</v>
          </cell>
          <cell r="I1319">
            <v>850</v>
          </cell>
          <cell r="S1319">
            <v>850</v>
          </cell>
        </row>
        <row r="1320">
          <cell r="A1320">
            <v>1320</v>
          </cell>
          <cell r="C1320" t="str">
            <v>RACE WAY HANGER</v>
          </cell>
          <cell r="D1320" t="str">
            <v>70×40</v>
          </cell>
          <cell r="E1320" t="str">
            <v>EA</v>
          </cell>
          <cell r="H1320">
            <v>750</v>
          </cell>
          <cell r="I1320">
            <v>1300</v>
          </cell>
          <cell r="S1320">
            <v>1300</v>
          </cell>
        </row>
        <row r="1321">
          <cell r="A1321">
            <v>1321</v>
          </cell>
          <cell r="S1321" t="str">
            <v/>
          </cell>
        </row>
        <row r="1322">
          <cell r="A1322">
            <v>1322</v>
          </cell>
          <cell r="C1322" t="str">
            <v>RACE WAY END CAP</v>
          </cell>
          <cell r="D1322" t="str">
            <v>40×40</v>
          </cell>
          <cell r="E1322" t="str">
            <v>EA</v>
          </cell>
          <cell r="H1322">
            <v>750</v>
          </cell>
          <cell r="I1322">
            <v>650</v>
          </cell>
          <cell r="S1322">
            <v>650</v>
          </cell>
        </row>
        <row r="1323">
          <cell r="A1323">
            <v>1323</v>
          </cell>
          <cell r="C1323" t="str">
            <v>RACE WAY END CAP</v>
          </cell>
          <cell r="D1323" t="str">
            <v>70×40</v>
          </cell>
          <cell r="E1323" t="str">
            <v>EA</v>
          </cell>
          <cell r="H1323">
            <v>750</v>
          </cell>
          <cell r="I1323">
            <v>1050</v>
          </cell>
          <cell r="S1323">
            <v>1050</v>
          </cell>
        </row>
        <row r="1324">
          <cell r="A1324">
            <v>1324</v>
          </cell>
          <cell r="S1324" t="str">
            <v/>
          </cell>
        </row>
        <row r="1325">
          <cell r="A1325">
            <v>1325</v>
          </cell>
          <cell r="C1325" t="str">
            <v>RACE WAY H,V/ELBOW</v>
          </cell>
          <cell r="D1325" t="str">
            <v>40×40</v>
          </cell>
          <cell r="E1325" t="str">
            <v>EA</v>
          </cell>
          <cell r="H1325">
            <v>750</v>
          </cell>
          <cell r="I1325">
            <v>1850</v>
          </cell>
          <cell r="S1325">
            <v>1850</v>
          </cell>
        </row>
        <row r="1326">
          <cell r="A1326">
            <v>1326</v>
          </cell>
          <cell r="C1326" t="str">
            <v>RACE WAY H,V/ELBOW</v>
          </cell>
          <cell r="D1326" t="str">
            <v>70×40</v>
          </cell>
          <cell r="E1326" t="str">
            <v>EA</v>
          </cell>
          <cell r="H1326">
            <v>750</v>
          </cell>
          <cell r="I1326">
            <v>2450</v>
          </cell>
          <cell r="S1326">
            <v>2450</v>
          </cell>
        </row>
        <row r="1327">
          <cell r="A1327">
            <v>1327</v>
          </cell>
          <cell r="S1327" t="str">
            <v/>
          </cell>
        </row>
        <row r="1328">
          <cell r="A1328">
            <v>1328</v>
          </cell>
          <cell r="C1328" t="str">
            <v>RACE WAY BOX CONN.</v>
          </cell>
          <cell r="D1328" t="str">
            <v>40×40</v>
          </cell>
          <cell r="E1328" t="str">
            <v>EA</v>
          </cell>
          <cell r="H1328">
            <v>750</v>
          </cell>
          <cell r="I1328">
            <v>1050</v>
          </cell>
          <cell r="S1328">
            <v>1050</v>
          </cell>
        </row>
        <row r="1329">
          <cell r="A1329">
            <v>1329</v>
          </cell>
          <cell r="S1329" t="str">
            <v/>
          </cell>
        </row>
        <row r="1330">
          <cell r="A1330">
            <v>1330</v>
          </cell>
          <cell r="S1330" t="str">
            <v/>
          </cell>
        </row>
        <row r="1331">
          <cell r="A1331">
            <v>1331</v>
          </cell>
          <cell r="C1331" t="str">
            <v>CABLE DUCT</v>
          </cell>
          <cell r="D1331" t="str">
            <v>150W×100H</v>
          </cell>
          <cell r="E1331" t="str">
            <v>m</v>
          </cell>
          <cell r="H1331" t="str">
            <v>753(95,01)</v>
          </cell>
          <cell r="I1331">
            <v>13500</v>
          </cell>
          <cell r="S1331">
            <v>13500</v>
          </cell>
          <cell r="V1331" t="str">
            <v>내선</v>
          </cell>
          <cell r="W1331">
            <v>0.4</v>
          </cell>
        </row>
        <row r="1332">
          <cell r="A1332">
            <v>1332</v>
          </cell>
          <cell r="C1332" t="str">
            <v>CABLE DUCT</v>
          </cell>
          <cell r="D1332" t="str">
            <v>200W×100H</v>
          </cell>
          <cell r="E1332" t="str">
            <v>m</v>
          </cell>
          <cell r="H1332" t="str">
            <v>753(95,01)</v>
          </cell>
          <cell r="I1332">
            <v>15850</v>
          </cell>
          <cell r="S1332">
            <v>15850</v>
          </cell>
          <cell r="V1332" t="str">
            <v>내선</v>
          </cell>
          <cell r="W1332">
            <v>0.5</v>
          </cell>
        </row>
        <row r="1333">
          <cell r="A1333">
            <v>1333</v>
          </cell>
          <cell r="C1333" t="str">
            <v>CABLE DUCT</v>
          </cell>
          <cell r="D1333" t="str">
            <v>300W×100H</v>
          </cell>
          <cell r="E1333" t="str">
            <v>m</v>
          </cell>
          <cell r="H1333" t="str">
            <v>753(95,01)</v>
          </cell>
          <cell r="I1333">
            <v>20550</v>
          </cell>
          <cell r="S1333">
            <v>20550</v>
          </cell>
          <cell r="V1333" t="str">
            <v>내선</v>
          </cell>
          <cell r="W1333">
            <v>0.5</v>
          </cell>
        </row>
        <row r="1334">
          <cell r="A1334">
            <v>1334</v>
          </cell>
          <cell r="S1334" t="str">
            <v/>
          </cell>
        </row>
        <row r="1335">
          <cell r="A1335">
            <v>1335</v>
          </cell>
          <cell r="C1335" t="str">
            <v>CABLE DUCT</v>
          </cell>
          <cell r="D1335" t="str">
            <v>600W×100H</v>
          </cell>
          <cell r="E1335" t="str">
            <v>m</v>
          </cell>
          <cell r="H1335" t="str">
            <v>753(95,01)</v>
          </cell>
          <cell r="I1335">
            <v>34650</v>
          </cell>
          <cell r="S1335">
            <v>34650</v>
          </cell>
          <cell r="V1335" t="str">
            <v>내선</v>
          </cell>
          <cell r="W1335">
            <v>0.6</v>
          </cell>
        </row>
        <row r="1336">
          <cell r="A1336">
            <v>1336</v>
          </cell>
          <cell r="S1336" t="str">
            <v/>
          </cell>
        </row>
        <row r="1337">
          <cell r="A1337">
            <v>1337</v>
          </cell>
          <cell r="C1337" t="str">
            <v>CABLE DUCT</v>
          </cell>
          <cell r="D1337" t="str">
            <v>150W×150H</v>
          </cell>
          <cell r="E1337" t="str">
            <v>m</v>
          </cell>
          <cell r="H1337" t="str">
            <v>753(95,01)</v>
          </cell>
          <cell r="I1337">
            <v>15850</v>
          </cell>
          <cell r="S1337">
            <v>15850</v>
          </cell>
          <cell r="V1337" t="str">
            <v>내선</v>
          </cell>
          <cell r="W1337">
            <v>0.5</v>
          </cell>
        </row>
        <row r="1338">
          <cell r="A1338">
            <v>1338</v>
          </cell>
          <cell r="C1338" t="str">
            <v>CABLE DUCT</v>
          </cell>
          <cell r="D1338" t="str">
            <v>200W×150H</v>
          </cell>
          <cell r="E1338" t="str">
            <v>m</v>
          </cell>
          <cell r="H1338" t="str">
            <v>753(95,01)</v>
          </cell>
          <cell r="I1338">
            <v>18200</v>
          </cell>
          <cell r="S1338">
            <v>18200</v>
          </cell>
          <cell r="V1338" t="str">
            <v>내선</v>
          </cell>
          <cell r="W1338">
            <v>0.5</v>
          </cell>
        </row>
        <row r="1339">
          <cell r="A1339">
            <v>1339</v>
          </cell>
          <cell r="C1339" t="str">
            <v>CABLE DUCT</v>
          </cell>
          <cell r="D1339" t="str">
            <v>300W×150H</v>
          </cell>
          <cell r="E1339" t="str">
            <v>m</v>
          </cell>
          <cell r="L1339" t="str">
            <v>성실엔지니어링</v>
          </cell>
          <cell r="M1339">
            <v>28300</v>
          </cell>
          <cell r="N1339" t="str">
            <v>파이오니아메탈</v>
          </cell>
          <cell r="O1339">
            <v>30690</v>
          </cell>
          <cell r="P1339" t="str">
            <v>대한엔지니어링</v>
          </cell>
          <cell r="Q1339">
            <v>23140</v>
          </cell>
          <cell r="S1339">
            <v>23140</v>
          </cell>
          <cell r="V1339" t="str">
            <v>내선</v>
          </cell>
          <cell r="W1339">
            <v>0.6</v>
          </cell>
        </row>
        <row r="1340">
          <cell r="A1340">
            <v>1340</v>
          </cell>
          <cell r="C1340" t="str">
            <v>CABLE DUCT</v>
          </cell>
          <cell r="D1340" t="str">
            <v>400W×150H</v>
          </cell>
          <cell r="E1340" t="str">
            <v>m</v>
          </cell>
          <cell r="I1340">
            <v>30000</v>
          </cell>
          <cell r="S1340">
            <v>30000</v>
          </cell>
          <cell r="V1340" t="str">
            <v>내선</v>
          </cell>
          <cell r="W1340">
            <v>0.6</v>
          </cell>
        </row>
        <row r="1341">
          <cell r="A1341">
            <v>1341</v>
          </cell>
          <cell r="C1341" t="str">
            <v>CABLE DUCT</v>
          </cell>
          <cell r="D1341" t="str">
            <v>600W×150H</v>
          </cell>
          <cell r="E1341" t="str">
            <v>m</v>
          </cell>
          <cell r="H1341" t="str">
            <v>753(95,01)</v>
          </cell>
          <cell r="I1341">
            <v>37000</v>
          </cell>
          <cell r="S1341">
            <v>37000</v>
          </cell>
          <cell r="V1341" t="str">
            <v>내선</v>
          </cell>
          <cell r="W1341">
            <v>1.4</v>
          </cell>
        </row>
        <row r="1342">
          <cell r="A1342">
            <v>1342</v>
          </cell>
          <cell r="S1342" t="str">
            <v/>
          </cell>
        </row>
        <row r="1343">
          <cell r="A1343">
            <v>1343</v>
          </cell>
          <cell r="C1343" t="str">
            <v>HOR. ELBOW</v>
          </cell>
          <cell r="D1343" t="str">
            <v>150W×100H</v>
          </cell>
          <cell r="E1343" t="str">
            <v>EA</v>
          </cell>
          <cell r="H1343" t="str">
            <v>753(95,01)</v>
          </cell>
          <cell r="I1343">
            <v>23300</v>
          </cell>
          <cell r="S1343">
            <v>23300</v>
          </cell>
          <cell r="V1343" t="str">
            <v>내선</v>
          </cell>
          <cell r="W1343">
            <v>0.4</v>
          </cell>
        </row>
        <row r="1344">
          <cell r="A1344">
            <v>1344</v>
          </cell>
          <cell r="C1344" t="str">
            <v>HOR. ELBOW</v>
          </cell>
          <cell r="D1344" t="str">
            <v>200W×100H</v>
          </cell>
          <cell r="E1344" t="str">
            <v>EA</v>
          </cell>
          <cell r="H1344" t="str">
            <v>753(95,01)</v>
          </cell>
          <cell r="I1344">
            <v>27150</v>
          </cell>
          <cell r="S1344">
            <v>27150</v>
          </cell>
          <cell r="V1344" t="str">
            <v>내선</v>
          </cell>
          <cell r="W1344">
            <v>0.5</v>
          </cell>
        </row>
        <row r="1345">
          <cell r="A1345">
            <v>1345</v>
          </cell>
          <cell r="C1345" t="str">
            <v>HOR. ELBOW</v>
          </cell>
          <cell r="D1345" t="str">
            <v>300W×100H</v>
          </cell>
          <cell r="E1345" t="str">
            <v>EA</v>
          </cell>
          <cell r="H1345" t="str">
            <v>753(95,01)</v>
          </cell>
          <cell r="I1345">
            <v>35850</v>
          </cell>
          <cell r="S1345">
            <v>35850</v>
          </cell>
          <cell r="V1345" t="str">
            <v>내선</v>
          </cell>
          <cell r="W1345">
            <v>0.5</v>
          </cell>
        </row>
        <row r="1346">
          <cell r="A1346">
            <v>1346</v>
          </cell>
          <cell r="S1346" t="str">
            <v/>
          </cell>
        </row>
        <row r="1347">
          <cell r="A1347">
            <v>1347</v>
          </cell>
          <cell r="C1347" t="str">
            <v>HOR. ELBOW</v>
          </cell>
          <cell r="D1347" t="str">
            <v>600W×100H</v>
          </cell>
          <cell r="E1347" t="str">
            <v>EA</v>
          </cell>
          <cell r="H1347" t="str">
            <v>753(95,01)</v>
          </cell>
          <cell r="I1347">
            <v>69900</v>
          </cell>
          <cell r="S1347">
            <v>69900</v>
          </cell>
          <cell r="V1347" t="str">
            <v>내선</v>
          </cell>
          <cell r="W1347">
            <v>0.6</v>
          </cell>
        </row>
        <row r="1348">
          <cell r="A1348">
            <v>1348</v>
          </cell>
          <cell r="S1348" t="str">
            <v/>
          </cell>
        </row>
        <row r="1349">
          <cell r="A1349">
            <v>1349</v>
          </cell>
          <cell r="C1349" t="str">
            <v>HOR. ELBOW</v>
          </cell>
          <cell r="D1349" t="str">
            <v>150W×150H</v>
          </cell>
          <cell r="E1349" t="str">
            <v>EA</v>
          </cell>
          <cell r="H1349" t="str">
            <v>753(95,01)</v>
          </cell>
          <cell r="I1349">
            <v>25550</v>
          </cell>
          <cell r="S1349">
            <v>25550</v>
          </cell>
          <cell r="V1349" t="str">
            <v>내선</v>
          </cell>
          <cell r="W1349">
            <v>0.5</v>
          </cell>
        </row>
        <row r="1350">
          <cell r="A1350">
            <v>1350</v>
          </cell>
          <cell r="C1350" t="str">
            <v>HOR. ELBOW</v>
          </cell>
          <cell r="D1350" t="str">
            <v>200W×150H</v>
          </cell>
          <cell r="E1350" t="str">
            <v>EA</v>
          </cell>
          <cell r="H1350" t="str">
            <v>753(95,01)</v>
          </cell>
          <cell r="I1350">
            <v>29550</v>
          </cell>
          <cell r="S1350">
            <v>29550</v>
          </cell>
          <cell r="V1350" t="str">
            <v>내선</v>
          </cell>
          <cell r="W1350">
            <v>0.5</v>
          </cell>
        </row>
        <row r="1351">
          <cell r="A1351">
            <v>1351</v>
          </cell>
          <cell r="C1351" t="str">
            <v>HOR. ELBOW</v>
          </cell>
          <cell r="D1351" t="str">
            <v>300W×150H</v>
          </cell>
          <cell r="E1351" t="str">
            <v>EA</v>
          </cell>
          <cell r="L1351" t="str">
            <v>성실엔지니어링</v>
          </cell>
          <cell r="M1351">
            <v>14700</v>
          </cell>
          <cell r="N1351" t="str">
            <v>파이오니아메탈</v>
          </cell>
          <cell r="O1351">
            <v>55240</v>
          </cell>
          <cell r="P1351" t="str">
            <v>대한엔지니어링</v>
          </cell>
          <cell r="Q1351">
            <v>34710</v>
          </cell>
          <cell r="S1351">
            <v>14700</v>
          </cell>
          <cell r="V1351" t="str">
            <v>내선</v>
          </cell>
          <cell r="W1351">
            <v>0.6</v>
          </cell>
        </row>
        <row r="1352">
          <cell r="A1352">
            <v>1352</v>
          </cell>
          <cell r="S1352" t="str">
            <v/>
          </cell>
        </row>
        <row r="1353">
          <cell r="A1353">
            <v>1353</v>
          </cell>
          <cell r="C1353" t="str">
            <v>HOR. ELBOW</v>
          </cell>
          <cell r="D1353" t="str">
            <v>600W×150H</v>
          </cell>
          <cell r="E1353" t="str">
            <v>EA</v>
          </cell>
          <cell r="H1353" t="str">
            <v>753(95,01)</v>
          </cell>
          <cell r="I1353">
            <v>73300</v>
          </cell>
          <cell r="S1353">
            <v>73300</v>
          </cell>
          <cell r="V1353" t="str">
            <v>내선</v>
          </cell>
          <cell r="W1353">
            <v>1.4</v>
          </cell>
        </row>
        <row r="1354">
          <cell r="A1354">
            <v>1354</v>
          </cell>
          <cell r="S1354" t="str">
            <v/>
          </cell>
        </row>
        <row r="1355">
          <cell r="A1355">
            <v>1355</v>
          </cell>
          <cell r="C1355" t="str">
            <v>HOR. TEE</v>
          </cell>
          <cell r="D1355" t="str">
            <v>150W×100H</v>
          </cell>
          <cell r="E1355" t="str">
            <v>EA</v>
          </cell>
          <cell r="H1355" t="str">
            <v>753(95,01)</v>
          </cell>
          <cell r="I1355">
            <v>37550</v>
          </cell>
          <cell r="S1355">
            <v>37550</v>
          </cell>
          <cell r="V1355" t="str">
            <v>내선</v>
          </cell>
          <cell r="W1355">
            <v>0.4</v>
          </cell>
        </row>
        <row r="1356">
          <cell r="A1356">
            <v>1356</v>
          </cell>
          <cell r="C1356" t="str">
            <v>HOR. TEE</v>
          </cell>
          <cell r="D1356" t="str">
            <v>200W×100H</v>
          </cell>
          <cell r="E1356" t="str">
            <v>EA</v>
          </cell>
          <cell r="H1356" t="str">
            <v>753(95,01)</v>
          </cell>
          <cell r="I1356">
            <v>42400</v>
          </cell>
          <cell r="S1356">
            <v>42400</v>
          </cell>
          <cell r="V1356" t="str">
            <v>내선</v>
          </cell>
          <cell r="W1356">
            <v>0.5</v>
          </cell>
        </row>
        <row r="1357">
          <cell r="A1357">
            <v>1357</v>
          </cell>
          <cell r="C1357" t="str">
            <v>HOR. TEE</v>
          </cell>
          <cell r="D1357" t="str">
            <v>300W×100H</v>
          </cell>
          <cell r="E1357" t="str">
            <v>EA</v>
          </cell>
          <cell r="H1357" t="str">
            <v>753(95,01)</v>
          </cell>
          <cell r="I1357">
            <v>53100</v>
          </cell>
          <cell r="S1357">
            <v>53100</v>
          </cell>
          <cell r="V1357" t="str">
            <v>내선</v>
          </cell>
          <cell r="W1357">
            <v>0.5</v>
          </cell>
        </row>
        <row r="1358">
          <cell r="A1358">
            <v>1358</v>
          </cell>
          <cell r="S1358" t="str">
            <v/>
          </cell>
        </row>
        <row r="1359">
          <cell r="A1359">
            <v>1359</v>
          </cell>
          <cell r="C1359" t="str">
            <v>HOR. TEE</v>
          </cell>
          <cell r="D1359" t="str">
            <v>600W×100H</v>
          </cell>
          <cell r="E1359" t="str">
            <v>EA</v>
          </cell>
          <cell r="H1359" t="str">
            <v>753(95,01)</v>
          </cell>
          <cell r="I1359">
            <v>93100</v>
          </cell>
          <cell r="S1359">
            <v>93100</v>
          </cell>
          <cell r="V1359" t="str">
            <v>내선</v>
          </cell>
          <cell r="W1359">
            <v>0.6</v>
          </cell>
        </row>
        <row r="1360">
          <cell r="A1360">
            <v>1360</v>
          </cell>
          <cell r="S1360" t="str">
            <v/>
          </cell>
        </row>
        <row r="1361">
          <cell r="A1361">
            <v>1361</v>
          </cell>
          <cell r="C1361" t="str">
            <v>HOR. TEE</v>
          </cell>
          <cell r="D1361" t="str">
            <v>150W×150H</v>
          </cell>
          <cell r="E1361" t="str">
            <v>EA</v>
          </cell>
          <cell r="H1361" t="str">
            <v>753(95,01)</v>
          </cell>
          <cell r="I1361">
            <v>40800</v>
          </cell>
          <cell r="S1361">
            <v>40800</v>
          </cell>
          <cell r="V1361" t="str">
            <v>내선</v>
          </cell>
          <cell r="W1361">
            <v>0.5</v>
          </cell>
        </row>
        <row r="1362">
          <cell r="A1362">
            <v>1362</v>
          </cell>
          <cell r="C1362" t="str">
            <v>HOR. TEE</v>
          </cell>
          <cell r="D1362" t="str">
            <v>200W×150H</v>
          </cell>
          <cell r="E1362" t="str">
            <v>EA</v>
          </cell>
          <cell r="H1362" t="str">
            <v>753(95,01)</v>
          </cell>
          <cell r="I1362">
            <v>47600</v>
          </cell>
          <cell r="S1362">
            <v>47600</v>
          </cell>
          <cell r="V1362" t="str">
            <v>내선</v>
          </cell>
          <cell r="W1362">
            <v>0.5</v>
          </cell>
        </row>
        <row r="1363">
          <cell r="A1363">
            <v>1363</v>
          </cell>
          <cell r="C1363" t="str">
            <v>HOR. TEE</v>
          </cell>
          <cell r="D1363" t="str">
            <v>300W×150H</v>
          </cell>
          <cell r="E1363" t="str">
            <v>EA</v>
          </cell>
          <cell r="H1363" t="str">
            <v>753(95,01)</v>
          </cell>
          <cell r="I1363">
            <v>56600</v>
          </cell>
          <cell r="S1363">
            <v>56600</v>
          </cell>
          <cell r="V1363" t="str">
            <v>내선</v>
          </cell>
          <cell r="W1363">
            <v>0.6</v>
          </cell>
        </row>
        <row r="1364">
          <cell r="A1364">
            <v>1364</v>
          </cell>
          <cell r="S1364" t="str">
            <v/>
          </cell>
        </row>
        <row r="1365">
          <cell r="A1365">
            <v>1365</v>
          </cell>
          <cell r="C1365" t="str">
            <v>HOR. TEE</v>
          </cell>
          <cell r="D1365" t="str">
            <v>600W×150H</v>
          </cell>
          <cell r="E1365" t="str">
            <v>EA</v>
          </cell>
          <cell r="H1365" t="str">
            <v>753(95,01)</v>
          </cell>
          <cell r="I1365">
            <v>97100</v>
          </cell>
          <cell r="S1365">
            <v>97100</v>
          </cell>
          <cell r="V1365" t="str">
            <v>내선</v>
          </cell>
          <cell r="W1365">
            <v>1.4</v>
          </cell>
        </row>
        <row r="1366">
          <cell r="A1366">
            <v>1366</v>
          </cell>
          <cell r="S1366" t="str">
            <v/>
          </cell>
        </row>
        <row r="1367">
          <cell r="A1367">
            <v>1367</v>
          </cell>
          <cell r="C1367" t="str">
            <v>HOR. CROSS</v>
          </cell>
          <cell r="D1367" t="str">
            <v>150W×100H</v>
          </cell>
          <cell r="E1367" t="str">
            <v>EA</v>
          </cell>
          <cell r="H1367" t="str">
            <v>753(95,01)</v>
          </cell>
          <cell r="I1367">
            <v>58000</v>
          </cell>
          <cell r="S1367">
            <v>58000</v>
          </cell>
          <cell r="V1367" t="str">
            <v>내선</v>
          </cell>
          <cell r="W1367">
            <v>0.4</v>
          </cell>
        </row>
        <row r="1368">
          <cell r="A1368">
            <v>1368</v>
          </cell>
          <cell r="C1368" t="str">
            <v>HOR. CROSS</v>
          </cell>
          <cell r="D1368" t="str">
            <v>200W×100H</v>
          </cell>
          <cell r="E1368" t="str">
            <v>EA</v>
          </cell>
          <cell r="H1368" t="str">
            <v>753(95,01)</v>
          </cell>
          <cell r="I1368">
            <v>63750</v>
          </cell>
          <cell r="S1368">
            <v>63750</v>
          </cell>
          <cell r="V1368" t="str">
            <v>내선</v>
          </cell>
          <cell r="W1368">
            <v>0.5</v>
          </cell>
        </row>
        <row r="1369">
          <cell r="A1369">
            <v>1369</v>
          </cell>
          <cell r="C1369" t="str">
            <v>HOR. CROSS</v>
          </cell>
          <cell r="D1369" t="str">
            <v>300W×100H</v>
          </cell>
          <cell r="E1369" t="str">
            <v>EA</v>
          </cell>
          <cell r="H1369" t="str">
            <v>753(95,01)</v>
          </cell>
          <cell r="I1369">
            <v>76250</v>
          </cell>
          <cell r="S1369">
            <v>76250</v>
          </cell>
          <cell r="V1369" t="str">
            <v>내선</v>
          </cell>
          <cell r="W1369">
            <v>0.5</v>
          </cell>
        </row>
        <row r="1370">
          <cell r="A1370">
            <v>1370</v>
          </cell>
          <cell r="S1370" t="str">
            <v/>
          </cell>
        </row>
        <row r="1371">
          <cell r="A1371">
            <v>1371</v>
          </cell>
          <cell r="C1371" t="str">
            <v>HOR. CROSS</v>
          </cell>
          <cell r="D1371" t="str">
            <v>600W×100H</v>
          </cell>
          <cell r="E1371" t="str">
            <v>EA</v>
          </cell>
          <cell r="H1371" t="str">
            <v>753(95,01)</v>
          </cell>
          <cell r="I1371">
            <v>121600</v>
          </cell>
          <cell r="S1371">
            <v>121600</v>
          </cell>
          <cell r="V1371" t="str">
            <v>내선</v>
          </cell>
          <cell r="W1371">
            <v>0.6</v>
          </cell>
        </row>
        <row r="1372">
          <cell r="A1372">
            <v>1372</v>
          </cell>
          <cell r="S1372" t="str">
            <v/>
          </cell>
        </row>
        <row r="1373">
          <cell r="A1373">
            <v>1373</v>
          </cell>
          <cell r="C1373" t="str">
            <v>HOR. CROSS</v>
          </cell>
          <cell r="D1373" t="str">
            <v>150W×150H</v>
          </cell>
          <cell r="E1373" t="str">
            <v>EA</v>
          </cell>
          <cell r="H1373" t="str">
            <v>753(95,01)</v>
          </cell>
          <cell r="I1373">
            <v>61750</v>
          </cell>
          <cell r="S1373">
            <v>61750</v>
          </cell>
          <cell r="V1373" t="str">
            <v>내선</v>
          </cell>
          <cell r="W1373">
            <v>0.5</v>
          </cell>
        </row>
        <row r="1374">
          <cell r="A1374">
            <v>1374</v>
          </cell>
          <cell r="C1374" t="str">
            <v>HOR. CROSS</v>
          </cell>
          <cell r="D1374" t="str">
            <v>200W×150H</v>
          </cell>
          <cell r="E1374" t="str">
            <v>EA</v>
          </cell>
          <cell r="H1374" t="str">
            <v>753(95,01)</v>
          </cell>
          <cell r="I1374">
            <v>67500</v>
          </cell>
          <cell r="S1374">
            <v>67500</v>
          </cell>
          <cell r="V1374" t="str">
            <v>내선</v>
          </cell>
          <cell r="W1374">
            <v>0.5</v>
          </cell>
        </row>
        <row r="1375">
          <cell r="A1375">
            <v>1375</v>
          </cell>
          <cell r="C1375" t="str">
            <v>HOR. CROSS</v>
          </cell>
          <cell r="D1375" t="str">
            <v>300W×150H</v>
          </cell>
          <cell r="E1375" t="str">
            <v>EA</v>
          </cell>
          <cell r="H1375" t="str">
            <v>753(95,01)</v>
          </cell>
          <cell r="I1375">
            <v>80000</v>
          </cell>
          <cell r="S1375">
            <v>80000</v>
          </cell>
          <cell r="V1375" t="str">
            <v>내선</v>
          </cell>
          <cell r="W1375">
            <v>0.6</v>
          </cell>
        </row>
        <row r="1376">
          <cell r="A1376">
            <v>1376</v>
          </cell>
          <cell r="S1376" t="str">
            <v/>
          </cell>
        </row>
        <row r="1377">
          <cell r="A1377">
            <v>1377</v>
          </cell>
          <cell r="C1377" t="str">
            <v>HOR. CROSS</v>
          </cell>
          <cell r="D1377" t="str">
            <v>600W×150H</v>
          </cell>
          <cell r="E1377" t="str">
            <v>EA</v>
          </cell>
          <cell r="H1377" t="str">
            <v>753(95,01)</v>
          </cell>
          <cell r="I1377">
            <v>125300</v>
          </cell>
          <cell r="S1377">
            <v>125300</v>
          </cell>
          <cell r="V1377" t="str">
            <v>내선</v>
          </cell>
          <cell r="W1377">
            <v>1.4</v>
          </cell>
        </row>
        <row r="1378">
          <cell r="A1378">
            <v>1378</v>
          </cell>
          <cell r="S1378" t="str">
            <v/>
          </cell>
        </row>
        <row r="1379">
          <cell r="A1379">
            <v>1379</v>
          </cell>
          <cell r="C1379" t="str">
            <v>VER. ELBOW</v>
          </cell>
          <cell r="D1379" t="str">
            <v>150W×100H</v>
          </cell>
          <cell r="E1379" t="str">
            <v>EA</v>
          </cell>
          <cell r="H1379" t="str">
            <v>753(95,01)</v>
          </cell>
          <cell r="I1379">
            <v>19300</v>
          </cell>
          <cell r="S1379">
            <v>19300</v>
          </cell>
          <cell r="V1379" t="str">
            <v>내선</v>
          </cell>
          <cell r="W1379">
            <v>0.4</v>
          </cell>
        </row>
        <row r="1380">
          <cell r="A1380">
            <v>1380</v>
          </cell>
          <cell r="C1380" t="str">
            <v>VER. ELBOW</v>
          </cell>
          <cell r="D1380" t="str">
            <v>200W×100H</v>
          </cell>
          <cell r="E1380" t="str">
            <v>EA</v>
          </cell>
          <cell r="H1380" t="str">
            <v>753(95,01)</v>
          </cell>
          <cell r="I1380">
            <v>21750</v>
          </cell>
          <cell r="S1380">
            <v>21750</v>
          </cell>
          <cell r="V1380" t="str">
            <v>내선</v>
          </cell>
          <cell r="W1380">
            <v>0.5</v>
          </cell>
        </row>
        <row r="1381">
          <cell r="A1381">
            <v>1381</v>
          </cell>
          <cell r="C1381" t="str">
            <v>VER. ELBOW</v>
          </cell>
          <cell r="D1381" t="str">
            <v>300W×100H</v>
          </cell>
          <cell r="E1381" t="str">
            <v>EA</v>
          </cell>
          <cell r="H1381" t="str">
            <v>753(95,01)</v>
          </cell>
          <cell r="I1381">
            <v>26600</v>
          </cell>
          <cell r="S1381">
            <v>26600</v>
          </cell>
          <cell r="V1381" t="str">
            <v>내선</v>
          </cell>
          <cell r="W1381">
            <v>0.5</v>
          </cell>
        </row>
        <row r="1382">
          <cell r="A1382">
            <v>1382</v>
          </cell>
          <cell r="S1382" t="str">
            <v/>
          </cell>
        </row>
        <row r="1383">
          <cell r="A1383">
            <v>1383</v>
          </cell>
          <cell r="C1383" t="str">
            <v>VER. ELBOW</v>
          </cell>
          <cell r="D1383" t="str">
            <v>600W×100H</v>
          </cell>
          <cell r="E1383" t="str">
            <v>EA</v>
          </cell>
          <cell r="H1383" t="str">
            <v>753(95,01)</v>
          </cell>
          <cell r="I1383">
            <v>41250</v>
          </cell>
          <cell r="S1383">
            <v>41250</v>
          </cell>
          <cell r="V1383" t="str">
            <v>내선</v>
          </cell>
          <cell r="W1383">
            <v>0.6</v>
          </cell>
        </row>
        <row r="1384">
          <cell r="A1384">
            <v>1384</v>
          </cell>
          <cell r="S1384" t="str">
            <v/>
          </cell>
        </row>
        <row r="1385">
          <cell r="A1385">
            <v>1385</v>
          </cell>
          <cell r="C1385" t="str">
            <v>VER. ELBOW</v>
          </cell>
          <cell r="D1385" t="str">
            <v>150W×150H</v>
          </cell>
          <cell r="E1385" t="str">
            <v>EA</v>
          </cell>
          <cell r="H1385" t="str">
            <v>753(95,01)</v>
          </cell>
          <cell r="I1385">
            <v>24550</v>
          </cell>
          <cell r="S1385">
            <v>24550</v>
          </cell>
          <cell r="V1385" t="str">
            <v>내선</v>
          </cell>
          <cell r="W1385">
            <v>0.5</v>
          </cell>
        </row>
        <row r="1386">
          <cell r="A1386">
            <v>1386</v>
          </cell>
          <cell r="C1386" t="str">
            <v>VER. ELBOW</v>
          </cell>
          <cell r="D1386" t="str">
            <v>200W×150H</v>
          </cell>
          <cell r="E1386" t="str">
            <v>EA</v>
          </cell>
          <cell r="H1386" t="str">
            <v>753(95,01)</v>
          </cell>
          <cell r="I1386">
            <v>27050</v>
          </cell>
          <cell r="S1386">
            <v>27050</v>
          </cell>
          <cell r="V1386" t="str">
            <v>내선</v>
          </cell>
          <cell r="W1386">
            <v>0.5</v>
          </cell>
        </row>
        <row r="1387">
          <cell r="A1387">
            <v>1387</v>
          </cell>
          <cell r="C1387" t="str">
            <v>VER. ELBOW</v>
          </cell>
          <cell r="D1387" t="str">
            <v>300W×150H</v>
          </cell>
          <cell r="E1387" t="str">
            <v>EA</v>
          </cell>
          <cell r="L1387" t="str">
            <v>성실엔지니어링</v>
          </cell>
          <cell r="M1387">
            <v>14700</v>
          </cell>
          <cell r="N1387" t="str">
            <v>파이오니아메탈</v>
          </cell>
          <cell r="O1387">
            <v>56780</v>
          </cell>
          <cell r="P1387" t="str">
            <v>대한엔지니어링</v>
          </cell>
          <cell r="Q1387">
            <v>37050</v>
          </cell>
          <cell r="S1387">
            <v>14700</v>
          </cell>
          <cell r="V1387" t="str">
            <v>내선</v>
          </cell>
          <cell r="W1387">
            <v>0.6</v>
          </cell>
        </row>
        <row r="1388">
          <cell r="A1388">
            <v>1388</v>
          </cell>
          <cell r="S1388" t="str">
            <v/>
          </cell>
        </row>
        <row r="1389">
          <cell r="A1389">
            <v>1389</v>
          </cell>
          <cell r="C1389" t="str">
            <v>VER. ELBOW</v>
          </cell>
          <cell r="D1389" t="str">
            <v>600W×150H</v>
          </cell>
          <cell r="E1389" t="str">
            <v>EA</v>
          </cell>
          <cell r="H1389" t="str">
            <v>753(95,01)</v>
          </cell>
          <cell r="I1389">
            <v>47750</v>
          </cell>
          <cell r="S1389">
            <v>47750</v>
          </cell>
          <cell r="V1389" t="str">
            <v>내선</v>
          </cell>
          <cell r="W1389">
            <v>1.4</v>
          </cell>
        </row>
        <row r="1390">
          <cell r="A1390">
            <v>1390</v>
          </cell>
          <cell r="S1390" t="str">
            <v/>
          </cell>
        </row>
        <row r="1391">
          <cell r="A1391">
            <v>1391</v>
          </cell>
          <cell r="C1391" t="str">
            <v>REDUCER</v>
          </cell>
          <cell r="D1391" t="str">
            <v>300W-150W (100 H)</v>
          </cell>
          <cell r="E1391" t="str">
            <v>EA</v>
          </cell>
          <cell r="H1391" t="str">
            <v>753(95,01)</v>
          </cell>
          <cell r="I1391">
            <v>18250</v>
          </cell>
          <cell r="S1391">
            <v>18250</v>
          </cell>
          <cell r="V1391" t="str">
            <v>내선</v>
          </cell>
          <cell r="W1391">
            <v>0.5</v>
          </cell>
        </row>
        <row r="1392">
          <cell r="A1392">
            <v>1392</v>
          </cell>
          <cell r="S1392" t="str">
            <v/>
          </cell>
        </row>
        <row r="1393">
          <cell r="A1393">
            <v>1393</v>
          </cell>
          <cell r="C1393" t="str">
            <v>REDUCER</v>
          </cell>
          <cell r="D1393" t="str">
            <v>600W-300W (100 H)</v>
          </cell>
          <cell r="E1393" t="str">
            <v>EA</v>
          </cell>
          <cell r="H1393" t="str">
            <v>753(95,01)</v>
          </cell>
          <cell r="I1393">
            <v>30450</v>
          </cell>
          <cell r="S1393">
            <v>30450</v>
          </cell>
          <cell r="V1393" t="str">
            <v>내선</v>
          </cell>
          <cell r="W1393">
            <v>0.6</v>
          </cell>
        </row>
        <row r="1394">
          <cell r="A1394">
            <v>1394</v>
          </cell>
          <cell r="S1394" t="str">
            <v/>
          </cell>
        </row>
        <row r="1395">
          <cell r="A1395">
            <v>1395</v>
          </cell>
          <cell r="C1395" t="str">
            <v>REDUCER</v>
          </cell>
          <cell r="D1395" t="str">
            <v>300W-150W (150 H)</v>
          </cell>
          <cell r="E1395" t="str">
            <v>EA</v>
          </cell>
          <cell r="H1395" t="str">
            <v>753(95,01)</v>
          </cell>
          <cell r="I1395">
            <v>20250</v>
          </cell>
          <cell r="S1395">
            <v>20250</v>
          </cell>
          <cell r="V1395" t="str">
            <v>내선</v>
          </cell>
          <cell r="W1395">
            <v>0.5</v>
          </cell>
        </row>
        <row r="1396">
          <cell r="A1396">
            <v>1396</v>
          </cell>
          <cell r="S1396" t="str">
            <v/>
          </cell>
        </row>
        <row r="1397">
          <cell r="A1397">
            <v>1397</v>
          </cell>
          <cell r="C1397" t="str">
            <v>REDUCER</v>
          </cell>
          <cell r="D1397" t="str">
            <v>600W-300W (150 H)</v>
          </cell>
          <cell r="E1397" t="str">
            <v>EA</v>
          </cell>
          <cell r="H1397" t="str">
            <v>753(95,01)</v>
          </cell>
          <cell r="I1397">
            <v>32650</v>
          </cell>
          <cell r="S1397">
            <v>32650</v>
          </cell>
          <cell r="V1397" t="str">
            <v>내선</v>
          </cell>
          <cell r="W1397">
            <v>0.6</v>
          </cell>
        </row>
        <row r="1398">
          <cell r="A1398">
            <v>1398</v>
          </cell>
          <cell r="C1398" t="str">
            <v>분전반</v>
          </cell>
          <cell r="D1398" t="str">
            <v>LP-1</v>
          </cell>
          <cell r="E1398" t="str">
            <v>면</v>
          </cell>
          <cell r="S1398">
            <v>0</v>
          </cell>
          <cell r="V1398" t="str">
            <v>내선</v>
          </cell>
          <cell r="W1398">
            <v>3.0030000000000001</v>
          </cell>
        </row>
        <row r="1399">
          <cell r="A1399">
            <v>1399</v>
          </cell>
          <cell r="C1399" t="str">
            <v>분전반</v>
          </cell>
          <cell r="D1399" t="str">
            <v>LP-2</v>
          </cell>
          <cell r="E1399" t="str">
            <v>면</v>
          </cell>
          <cell r="I1399" t="str">
            <v xml:space="preserve"> </v>
          </cell>
          <cell r="S1399">
            <v>0</v>
          </cell>
          <cell r="V1399" t="str">
            <v>내선</v>
          </cell>
          <cell r="W1399">
            <v>1.4690000000000001</v>
          </cell>
        </row>
        <row r="1400">
          <cell r="A1400">
            <v>1400</v>
          </cell>
          <cell r="C1400" t="str">
            <v>LOP-205,206(A,B)기초</v>
          </cell>
          <cell r="E1400" t="str">
            <v>면</v>
          </cell>
          <cell r="R1400">
            <v>96898</v>
          </cell>
          <cell r="S1400">
            <v>45581</v>
          </cell>
          <cell r="T1400">
            <v>1208</v>
          </cell>
          <cell r="AD1400" t="str">
            <v>제9호표</v>
          </cell>
        </row>
        <row r="1401">
          <cell r="A1401">
            <v>1401</v>
          </cell>
          <cell r="C1401" t="str">
            <v>LOP-303기초</v>
          </cell>
          <cell r="E1401" t="str">
            <v>면</v>
          </cell>
          <cell r="R1401">
            <v>96898</v>
          </cell>
          <cell r="S1401">
            <v>45581</v>
          </cell>
          <cell r="T1401">
            <v>1208</v>
          </cell>
          <cell r="AD1401" t="str">
            <v>제9호표</v>
          </cell>
        </row>
        <row r="1402">
          <cell r="A1402">
            <v>1402</v>
          </cell>
          <cell r="C1402" t="str">
            <v>LOP-200A~D기초</v>
          </cell>
          <cell r="E1402" t="str">
            <v>면</v>
          </cell>
          <cell r="R1402">
            <v>96898</v>
          </cell>
          <cell r="S1402">
            <v>45581</v>
          </cell>
          <cell r="T1402">
            <v>1208</v>
          </cell>
          <cell r="AD1402" t="str">
            <v>제9호표</v>
          </cell>
        </row>
        <row r="1403">
          <cell r="A1403">
            <v>1403</v>
          </cell>
          <cell r="C1403" t="str">
            <v>LOP-201(응집기)기초</v>
          </cell>
          <cell r="E1403" t="str">
            <v>면</v>
          </cell>
          <cell r="R1403">
            <v>96898</v>
          </cell>
          <cell r="S1403">
            <v>45581</v>
          </cell>
          <cell r="T1403">
            <v>1208</v>
          </cell>
          <cell r="AD1403" t="str">
            <v>제9호표</v>
          </cell>
        </row>
        <row r="1404">
          <cell r="A1404">
            <v>1404</v>
          </cell>
          <cell r="C1404" t="str">
            <v>관로굴착</v>
          </cell>
          <cell r="D1404" t="str">
            <v>(850W×750H)/m당</v>
          </cell>
          <cell r="E1404" t="str">
            <v>m</v>
          </cell>
          <cell r="R1404">
            <v>1674</v>
          </cell>
          <cell r="S1404">
            <v>28</v>
          </cell>
          <cell r="T1404">
            <v>149</v>
          </cell>
          <cell r="AD1404" t="str">
            <v>제16호표</v>
          </cell>
        </row>
        <row r="1405">
          <cell r="A1405">
            <v>1405</v>
          </cell>
          <cell r="C1405" t="str">
            <v>관로굴착</v>
          </cell>
          <cell r="D1405" t="str">
            <v>(1180W×1300H)/m당</v>
          </cell>
          <cell r="E1405" t="str">
            <v>m</v>
          </cell>
          <cell r="R1405">
            <v>3561</v>
          </cell>
          <cell r="S1405">
            <v>61</v>
          </cell>
          <cell r="T1405">
            <v>317</v>
          </cell>
          <cell r="AD1405" t="str">
            <v>제17호표</v>
          </cell>
        </row>
        <row r="1406">
          <cell r="A1406">
            <v>1406</v>
          </cell>
          <cell r="C1406" t="str">
            <v>LOP-502,504기초</v>
          </cell>
          <cell r="E1406" t="str">
            <v>면</v>
          </cell>
          <cell r="R1406">
            <v>96898</v>
          </cell>
          <cell r="S1406">
            <v>45581</v>
          </cell>
          <cell r="T1406">
            <v>1208</v>
          </cell>
          <cell r="AD1406" t="str">
            <v>제9호표</v>
          </cell>
        </row>
        <row r="1407">
          <cell r="A1407">
            <v>1407</v>
          </cell>
          <cell r="C1407" t="str">
            <v>LOP-701,702(A~D)기초</v>
          </cell>
          <cell r="E1407" t="str">
            <v>면</v>
          </cell>
          <cell r="R1407">
            <v>96898</v>
          </cell>
          <cell r="S1407">
            <v>45581</v>
          </cell>
          <cell r="T1407">
            <v>1208</v>
          </cell>
          <cell r="AD1407" t="str">
            <v>제9호표</v>
          </cell>
        </row>
        <row r="1408">
          <cell r="A1408">
            <v>1408</v>
          </cell>
          <cell r="C1408" t="str">
            <v>핸드홀</v>
          </cell>
          <cell r="D1408" t="str">
            <v>700×700×700</v>
          </cell>
          <cell r="E1408" t="str">
            <v>개소</v>
          </cell>
          <cell r="R1408">
            <v>199865</v>
          </cell>
          <cell r="S1408">
            <v>81472</v>
          </cell>
          <cell r="T1408">
            <v>3904</v>
          </cell>
          <cell r="AD1408" t="str">
            <v>제20호표</v>
          </cell>
        </row>
        <row r="1409">
          <cell r="A1409">
            <v>1409</v>
          </cell>
          <cell r="C1409" t="str">
            <v>맨-홀</v>
          </cell>
          <cell r="D1409" t="str">
            <v>1000×1000×1000</v>
          </cell>
          <cell r="E1409" t="str">
            <v>개소</v>
          </cell>
          <cell r="R1409">
            <v>502558</v>
          </cell>
          <cell r="S1409">
            <v>393656</v>
          </cell>
          <cell r="T1409">
            <v>12990</v>
          </cell>
          <cell r="AD1409" t="str">
            <v>제19호표</v>
          </cell>
        </row>
        <row r="1410">
          <cell r="A1410">
            <v>1410</v>
          </cell>
          <cell r="C1410" t="str">
            <v>맨-홀</v>
          </cell>
          <cell r="D1410" t="str">
            <v>1500×1500×1500</v>
          </cell>
          <cell r="E1410" t="str">
            <v>개소</v>
          </cell>
          <cell r="R1410">
            <v>763174</v>
          </cell>
          <cell r="S1410">
            <v>522478</v>
          </cell>
          <cell r="T1410">
            <v>16475</v>
          </cell>
          <cell r="AD1410" t="str">
            <v>제18호표</v>
          </cell>
        </row>
        <row r="1411">
          <cell r="A1411">
            <v>1411</v>
          </cell>
          <cell r="S1411" t="str">
            <v/>
          </cell>
        </row>
        <row r="1412">
          <cell r="A1412">
            <v>1412</v>
          </cell>
          <cell r="C1412" t="str">
            <v>제어반기초</v>
          </cell>
          <cell r="D1412" t="str">
            <v>650×850×1,000H</v>
          </cell>
          <cell r="E1412" t="str">
            <v>개소</v>
          </cell>
          <cell r="R1412">
            <v>81119</v>
          </cell>
          <cell r="S1412">
            <v>46493</v>
          </cell>
          <cell r="T1412">
            <v>879</v>
          </cell>
          <cell r="AD1412" t="str">
            <v>제15호표</v>
          </cell>
        </row>
        <row r="1413">
          <cell r="A1413">
            <v>1413</v>
          </cell>
          <cell r="C1413" t="str">
            <v>외등기초</v>
          </cell>
          <cell r="D1413" t="str">
            <v>일위대가</v>
          </cell>
          <cell r="E1413" t="str">
            <v>개소</v>
          </cell>
          <cell r="R1413">
            <v>96898</v>
          </cell>
          <cell r="S1413">
            <v>45581</v>
          </cell>
          <cell r="T1413">
            <v>1208</v>
          </cell>
          <cell r="AD1413" t="str">
            <v>제9호표</v>
          </cell>
        </row>
        <row r="1414">
          <cell r="A1414">
            <v>1414</v>
          </cell>
          <cell r="C1414" t="str">
            <v>가로등기초</v>
          </cell>
          <cell r="D1414" t="str">
            <v>5~9M POLE</v>
          </cell>
          <cell r="E1414" t="str">
            <v>개소</v>
          </cell>
          <cell r="R1414">
            <v>96898</v>
          </cell>
          <cell r="S1414">
            <v>45581</v>
          </cell>
          <cell r="T1414">
            <v>1208</v>
          </cell>
          <cell r="AD1414" t="str">
            <v>제9호표</v>
          </cell>
        </row>
        <row r="1415">
          <cell r="A1415">
            <v>1415</v>
          </cell>
          <cell r="C1415" t="str">
            <v>가로등기초</v>
          </cell>
          <cell r="D1415" t="str">
            <v>10~12M POLE</v>
          </cell>
          <cell r="E1415" t="str">
            <v>개소</v>
          </cell>
          <cell r="R1415">
            <v>163494</v>
          </cell>
          <cell r="S1415">
            <v>77450</v>
          </cell>
          <cell r="T1415">
            <v>1570</v>
          </cell>
          <cell r="AD1415" t="str">
            <v>제24호표</v>
          </cell>
        </row>
        <row r="1416">
          <cell r="A1416">
            <v>1416</v>
          </cell>
          <cell r="C1416" t="str">
            <v>제어반기초</v>
          </cell>
          <cell r="E1416" t="str">
            <v>개소</v>
          </cell>
          <cell r="R1416">
            <v>96898</v>
          </cell>
          <cell r="S1416">
            <v>45581</v>
          </cell>
          <cell r="T1416">
            <v>1208</v>
          </cell>
          <cell r="AD1416" t="str">
            <v>제9호표</v>
          </cell>
        </row>
        <row r="1417">
          <cell r="A1417">
            <v>1417</v>
          </cell>
          <cell r="B1417" t="str">
            <v>중앙부경계</v>
          </cell>
          <cell r="C1417" t="str">
            <v>가로등기초</v>
          </cell>
          <cell r="D1417" t="str">
            <v>10M POLE 중앙배열</v>
          </cell>
          <cell r="E1417" t="str">
            <v>개소</v>
          </cell>
          <cell r="R1417">
            <v>92055</v>
          </cell>
          <cell r="S1417">
            <v>45499</v>
          </cell>
          <cell r="T1417">
            <v>778</v>
          </cell>
          <cell r="AD1417" t="str">
            <v>제25호표</v>
          </cell>
        </row>
        <row r="1418">
          <cell r="A1418">
            <v>1418</v>
          </cell>
          <cell r="C1418" t="str">
            <v>가로등기초이설</v>
          </cell>
          <cell r="D1418" t="str">
            <v>8~9M POLE(설치의30%)</v>
          </cell>
          <cell r="E1418" t="str">
            <v>개소</v>
          </cell>
          <cell r="R1418">
            <v>29069</v>
          </cell>
          <cell r="S1418">
            <v>13674</v>
          </cell>
          <cell r="T1418">
            <v>362</v>
          </cell>
        </row>
        <row r="1419">
          <cell r="A1419">
            <v>1419</v>
          </cell>
          <cell r="C1419" t="str">
            <v>가로등기초</v>
          </cell>
          <cell r="D1419" t="str">
            <v>ANCHOR BOLT 제작 설치</v>
          </cell>
          <cell r="E1419" t="str">
            <v>개소</v>
          </cell>
          <cell r="R1419">
            <v>22915</v>
          </cell>
          <cell r="S1419">
            <v>8505</v>
          </cell>
          <cell r="T1419">
            <v>778</v>
          </cell>
          <cell r="AD1419" t="str">
            <v>제8호표</v>
          </cell>
        </row>
        <row r="1420">
          <cell r="A1420">
            <v>1420</v>
          </cell>
          <cell r="S1420" t="str">
            <v/>
          </cell>
        </row>
        <row r="1421">
          <cell r="A1421">
            <v>1421</v>
          </cell>
          <cell r="S1421" t="str">
            <v/>
          </cell>
        </row>
        <row r="1422">
          <cell r="A1422">
            <v>1422</v>
          </cell>
          <cell r="C1422" t="str">
            <v>소화기BOX</v>
          </cell>
          <cell r="D1422" t="str">
            <v>SUS 600×250</v>
          </cell>
          <cell r="E1422" t="str">
            <v>EA</v>
          </cell>
          <cell r="L1422" t="str">
            <v>금성소방</v>
          </cell>
          <cell r="M1422">
            <v>85000</v>
          </cell>
          <cell r="S1422">
            <v>85000</v>
          </cell>
          <cell r="V1422" t="str">
            <v>내선</v>
          </cell>
          <cell r="W1422">
            <v>0.95</v>
          </cell>
        </row>
        <row r="1423">
          <cell r="A1423">
            <v>1423</v>
          </cell>
          <cell r="C1423" t="str">
            <v>소화기BOX</v>
          </cell>
          <cell r="D1423" t="str">
            <v>Steel 600×250</v>
          </cell>
          <cell r="E1423" t="str">
            <v>EA</v>
          </cell>
          <cell r="L1423" t="str">
            <v>금성소방</v>
          </cell>
          <cell r="M1423">
            <v>54000</v>
          </cell>
          <cell r="S1423">
            <v>54000</v>
          </cell>
          <cell r="V1423" t="str">
            <v>내선</v>
          </cell>
          <cell r="W1423">
            <v>0.95</v>
          </cell>
        </row>
        <row r="1424">
          <cell r="A1424">
            <v>1424</v>
          </cell>
          <cell r="C1424" t="str">
            <v>ABC 소화기</v>
          </cell>
          <cell r="D1424" t="str">
            <v>6.5㎏</v>
          </cell>
          <cell r="E1424" t="str">
            <v>대</v>
          </cell>
          <cell r="J1424">
            <v>985</v>
          </cell>
          <cell r="K1424">
            <v>28000</v>
          </cell>
          <cell r="S1424">
            <v>28000</v>
          </cell>
        </row>
        <row r="1425">
          <cell r="A1425">
            <v>1425</v>
          </cell>
          <cell r="C1425" t="str">
            <v>소화기표시램프</v>
          </cell>
          <cell r="E1425" t="str">
            <v>EA</v>
          </cell>
          <cell r="H1425">
            <v>666</v>
          </cell>
          <cell r="I1425">
            <v>35000</v>
          </cell>
          <cell r="S1425">
            <v>35000</v>
          </cell>
        </row>
        <row r="1426">
          <cell r="A1426">
            <v>1426</v>
          </cell>
          <cell r="C1426" t="str">
            <v>가로등주</v>
          </cell>
          <cell r="D1426" t="str">
            <v>SUS 2.5t 12M POLE  1등용</v>
          </cell>
          <cell r="E1426" t="str">
            <v>주</v>
          </cell>
          <cell r="H1426">
            <v>763</v>
          </cell>
          <cell r="I1426">
            <v>827327</v>
          </cell>
          <cell r="S1426">
            <v>827327</v>
          </cell>
        </row>
        <row r="1427">
          <cell r="A1427">
            <v>1427</v>
          </cell>
          <cell r="C1427" t="str">
            <v>가로등주</v>
          </cell>
          <cell r="D1427" t="str">
            <v>SUS 2.5t 12M POLE  2등용</v>
          </cell>
          <cell r="E1427" t="str">
            <v>주</v>
          </cell>
          <cell r="H1427">
            <v>763</v>
          </cell>
          <cell r="I1427">
            <v>941418</v>
          </cell>
          <cell r="S1427">
            <v>941418</v>
          </cell>
        </row>
        <row r="1428">
          <cell r="A1428">
            <v>1428</v>
          </cell>
          <cell r="S1428" t="str">
            <v/>
          </cell>
        </row>
        <row r="1429">
          <cell r="A1429">
            <v>1429</v>
          </cell>
          <cell r="S1429" t="str">
            <v/>
          </cell>
        </row>
        <row r="1430">
          <cell r="A1430">
            <v>1430</v>
          </cell>
          <cell r="C1430" t="str">
            <v>CCD COLOR CAMERA</v>
          </cell>
          <cell r="D1430" t="str">
            <v>0.57LUX</v>
          </cell>
          <cell r="E1430" t="str">
            <v>EA</v>
          </cell>
          <cell r="J1430">
            <v>985</v>
          </cell>
          <cell r="K1430">
            <v>1500000</v>
          </cell>
          <cell r="L1430" t="str">
            <v>한국전자미디어</v>
          </cell>
          <cell r="M1430">
            <v>1500000</v>
          </cell>
          <cell r="N1430" t="str">
            <v>다성테크닉스</v>
          </cell>
          <cell r="O1430">
            <v>1650000</v>
          </cell>
          <cell r="P1430" t="str">
            <v>한미통신</v>
          </cell>
          <cell r="Q1430">
            <v>1800000</v>
          </cell>
          <cell r="S1430">
            <v>1500000</v>
          </cell>
          <cell r="V1430" t="str">
            <v>통설</v>
          </cell>
          <cell r="W1430">
            <v>0.3</v>
          </cell>
          <cell r="Z1430" t="str">
            <v>통신기사2급</v>
          </cell>
          <cell r="AA1430">
            <v>0.5</v>
          </cell>
        </row>
        <row r="1431">
          <cell r="A1431">
            <v>1431</v>
          </cell>
          <cell r="C1431" t="str">
            <v>AUTO-ZOOM LENZ</v>
          </cell>
          <cell r="D1431" t="str">
            <v>8-80mm</v>
          </cell>
          <cell r="E1431" t="str">
            <v>EA</v>
          </cell>
          <cell r="J1431">
            <v>985</v>
          </cell>
          <cell r="K1431">
            <v>1220000</v>
          </cell>
          <cell r="L1431" t="str">
            <v>한국전자미디어</v>
          </cell>
          <cell r="M1431">
            <v>1220000</v>
          </cell>
          <cell r="N1431" t="str">
            <v>다성테크닉스</v>
          </cell>
          <cell r="O1431">
            <v>1300000</v>
          </cell>
          <cell r="P1431" t="str">
            <v>한미통신</v>
          </cell>
          <cell r="Q1431">
            <v>1350000</v>
          </cell>
          <cell r="S1431">
            <v>1220000</v>
          </cell>
        </row>
        <row r="1432">
          <cell r="A1432">
            <v>1432</v>
          </cell>
          <cell r="C1432" t="str">
            <v>PAN/TILT</v>
          </cell>
          <cell r="D1432" t="str">
            <v>IN DOOR</v>
          </cell>
          <cell r="E1432" t="str">
            <v>EA</v>
          </cell>
          <cell r="J1432">
            <v>985</v>
          </cell>
          <cell r="K1432">
            <v>600000</v>
          </cell>
          <cell r="L1432" t="str">
            <v>한국전자미디어</v>
          </cell>
          <cell r="M1432">
            <v>700000</v>
          </cell>
          <cell r="N1432" t="str">
            <v>다성테크닉스</v>
          </cell>
          <cell r="O1432">
            <v>700000</v>
          </cell>
          <cell r="P1432" t="str">
            <v>한미통신</v>
          </cell>
          <cell r="Q1432">
            <v>600000</v>
          </cell>
          <cell r="S1432">
            <v>600000</v>
          </cell>
        </row>
        <row r="1433">
          <cell r="A1433">
            <v>1433</v>
          </cell>
          <cell r="C1433" t="str">
            <v>P/T ZOOM CONTROLER</v>
          </cell>
          <cell r="D1433" t="str">
            <v>4CH</v>
          </cell>
          <cell r="E1433" t="str">
            <v>EA</v>
          </cell>
          <cell r="J1433">
            <v>985</v>
          </cell>
          <cell r="K1433">
            <v>650000</v>
          </cell>
          <cell r="L1433" t="str">
            <v>한국전자미디어</v>
          </cell>
          <cell r="M1433">
            <v>680000</v>
          </cell>
          <cell r="N1433" t="str">
            <v>다성테크닉스</v>
          </cell>
          <cell r="O1433">
            <v>650000</v>
          </cell>
          <cell r="P1433" t="str">
            <v>한미통신</v>
          </cell>
          <cell r="Q1433">
            <v>670000</v>
          </cell>
          <cell r="S1433">
            <v>650000</v>
          </cell>
          <cell r="V1433" t="str">
            <v>통설</v>
          </cell>
          <cell r="W1433">
            <v>0.36</v>
          </cell>
          <cell r="X1433" t="str">
            <v>보인</v>
          </cell>
          <cell r="Y1433">
            <v>0.2</v>
          </cell>
          <cell r="Z1433" t="str">
            <v>통신기사2급</v>
          </cell>
          <cell r="AA1433">
            <v>0.21</v>
          </cell>
        </row>
        <row r="1434">
          <cell r="A1434">
            <v>1434</v>
          </cell>
          <cell r="C1434" t="str">
            <v>CAMERA HOUSING</v>
          </cell>
          <cell r="D1434" t="str">
            <v>실내형</v>
          </cell>
          <cell r="E1434" t="str">
            <v>EA</v>
          </cell>
          <cell r="J1434">
            <v>985</v>
          </cell>
          <cell r="K1434">
            <v>250000</v>
          </cell>
          <cell r="L1434" t="str">
            <v>한국전자미디어</v>
          </cell>
          <cell r="M1434">
            <v>250000</v>
          </cell>
          <cell r="N1434" t="str">
            <v>다성테크닉스</v>
          </cell>
          <cell r="O1434">
            <v>280000</v>
          </cell>
          <cell r="P1434" t="str">
            <v>한미통신</v>
          </cell>
          <cell r="Q1434">
            <v>250000</v>
          </cell>
          <cell r="S1434">
            <v>250000</v>
          </cell>
          <cell r="V1434" t="str">
            <v>통설</v>
          </cell>
          <cell r="W1434">
            <v>0.72</v>
          </cell>
          <cell r="X1434" t="str">
            <v>보인</v>
          </cell>
          <cell r="Y1434">
            <v>0.72</v>
          </cell>
        </row>
        <row r="1435">
          <cell r="A1435">
            <v>1435</v>
          </cell>
          <cell r="C1435" t="str">
            <v>CAMERA BRACKET</v>
          </cell>
          <cell r="D1435" t="str">
            <v>벽부형</v>
          </cell>
          <cell r="E1435" t="str">
            <v>EA</v>
          </cell>
          <cell r="J1435">
            <v>985</v>
          </cell>
          <cell r="K1435">
            <v>160000</v>
          </cell>
          <cell r="L1435" t="str">
            <v>한국전자미디어</v>
          </cell>
          <cell r="M1435">
            <v>170000</v>
          </cell>
          <cell r="N1435" t="str">
            <v>다성테크닉스</v>
          </cell>
          <cell r="O1435">
            <v>160000</v>
          </cell>
          <cell r="P1435" t="str">
            <v>한미통신</v>
          </cell>
          <cell r="Q1435">
            <v>160000</v>
          </cell>
          <cell r="S1435">
            <v>160000</v>
          </cell>
        </row>
        <row r="1436">
          <cell r="A1436">
            <v>1436</v>
          </cell>
          <cell r="C1436" t="str">
            <v>AUTO SELECTOR</v>
          </cell>
          <cell r="D1436" t="str">
            <v>6CH</v>
          </cell>
          <cell r="E1436" t="str">
            <v>EA</v>
          </cell>
          <cell r="H1436">
            <v>858</v>
          </cell>
          <cell r="I1436">
            <v>280000</v>
          </cell>
          <cell r="L1436" t="str">
            <v>한국전자미디어</v>
          </cell>
          <cell r="M1436">
            <v>280000</v>
          </cell>
          <cell r="N1436" t="str">
            <v>다성테크닉스</v>
          </cell>
          <cell r="O1436">
            <v>320000</v>
          </cell>
          <cell r="P1436" t="str">
            <v>한미통신</v>
          </cell>
          <cell r="Q1436">
            <v>300000</v>
          </cell>
          <cell r="S1436">
            <v>280000</v>
          </cell>
          <cell r="V1436" t="str">
            <v>통설</v>
          </cell>
          <cell r="W1436">
            <v>0.36</v>
          </cell>
          <cell r="X1436" t="str">
            <v>보인</v>
          </cell>
          <cell r="Y1436">
            <v>0.2</v>
          </cell>
          <cell r="Z1436" t="str">
            <v>통신기사2급</v>
          </cell>
          <cell r="AA1436">
            <v>0.21</v>
          </cell>
        </row>
        <row r="1437">
          <cell r="A1437">
            <v>1437</v>
          </cell>
          <cell r="C1437" t="str">
            <v>I/D GENERATOR</v>
          </cell>
          <cell r="D1437" t="str">
            <v>년,월,일,시,분,초</v>
          </cell>
          <cell r="E1437" t="str">
            <v>EA</v>
          </cell>
          <cell r="H1437">
            <v>858</v>
          </cell>
          <cell r="I1437">
            <v>380000</v>
          </cell>
          <cell r="J1437">
            <v>982</v>
          </cell>
          <cell r="K1437">
            <v>380000</v>
          </cell>
          <cell r="L1437" t="str">
            <v>한국전자미디어</v>
          </cell>
          <cell r="M1437">
            <v>380000</v>
          </cell>
          <cell r="N1437" t="str">
            <v>다성테크닉스</v>
          </cell>
          <cell r="O1437">
            <v>450000</v>
          </cell>
          <cell r="P1437" t="str">
            <v>한미통신</v>
          </cell>
          <cell r="Q1437">
            <v>400000</v>
          </cell>
          <cell r="S1437">
            <v>380000</v>
          </cell>
          <cell r="V1437" t="str">
            <v>통설</v>
          </cell>
          <cell r="W1437">
            <v>0.36</v>
          </cell>
          <cell r="X1437" t="str">
            <v>보인</v>
          </cell>
          <cell r="Y1437">
            <v>0.2</v>
          </cell>
          <cell r="Z1437" t="str">
            <v>통신기사2급</v>
          </cell>
          <cell r="AA1437">
            <v>0.21</v>
          </cell>
        </row>
        <row r="1438">
          <cell r="A1438">
            <v>1438</v>
          </cell>
          <cell r="C1438" t="str">
            <v>POWER CONTROLLER</v>
          </cell>
          <cell r="E1438" t="str">
            <v>EA</v>
          </cell>
          <cell r="J1438">
            <v>985</v>
          </cell>
          <cell r="K1438">
            <v>200000</v>
          </cell>
          <cell r="L1438" t="str">
            <v>한국전자미디어</v>
          </cell>
          <cell r="M1438">
            <v>250000</v>
          </cell>
          <cell r="N1438" t="str">
            <v>다성테크닉스</v>
          </cell>
          <cell r="O1438">
            <v>200000</v>
          </cell>
          <cell r="P1438" t="str">
            <v>한미통신</v>
          </cell>
          <cell r="Q1438">
            <v>230000</v>
          </cell>
          <cell r="S1438">
            <v>200000</v>
          </cell>
          <cell r="V1438" t="str">
            <v>통설</v>
          </cell>
          <cell r="W1438">
            <v>0.36</v>
          </cell>
          <cell r="Z1438" t="str">
            <v>통신기사2급</v>
          </cell>
          <cell r="AA1438">
            <v>0.21</v>
          </cell>
        </row>
        <row r="1439">
          <cell r="A1439">
            <v>1439</v>
          </cell>
          <cell r="C1439" t="str">
            <v>VTR</v>
          </cell>
          <cell r="D1439" t="str">
            <v>7 HEAD</v>
          </cell>
          <cell r="E1439" t="str">
            <v>EA</v>
          </cell>
          <cell r="J1439">
            <v>1097</v>
          </cell>
          <cell r="K1439">
            <v>753000</v>
          </cell>
          <cell r="L1439" t="str">
            <v>한국전자미디어</v>
          </cell>
          <cell r="M1439">
            <v>753000</v>
          </cell>
          <cell r="N1439" t="str">
            <v>다성테크닉스</v>
          </cell>
          <cell r="O1439">
            <v>753000</v>
          </cell>
          <cell r="P1439" t="str">
            <v>한미통신</v>
          </cell>
          <cell r="Q1439">
            <v>780000</v>
          </cell>
          <cell r="S1439">
            <v>753000</v>
          </cell>
          <cell r="V1439" t="str">
            <v>통설</v>
          </cell>
          <cell r="W1439">
            <v>0.38</v>
          </cell>
        </row>
        <row r="1440">
          <cell r="A1440">
            <v>1440</v>
          </cell>
          <cell r="C1440" t="str">
            <v>COLOR MONITOR</v>
          </cell>
          <cell r="D1440" t="str">
            <v>14"</v>
          </cell>
          <cell r="E1440" t="str">
            <v>EA</v>
          </cell>
          <cell r="J1440">
            <v>987</v>
          </cell>
          <cell r="K1440">
            <v>330000</v>
          </cell>
          <cell r="L1440" t="str">
            <v>한국전자미디어</v>
          </cell>
          <cell r="M1440">
            <v>330000</v>
          </cell>
          <cell r="N1440" t="str">
            <v>다성테크닉스</v>
          </cell>
          <cell r="O1440">
            <v>330000</v>
          </cell>
          <cell r="P1440" t="str">
            <v>한미통신</v>
          </cell>
          <cell r="Q1440">
            <v>350000</v>
          </cell>
          <cell r="S1440">
            <v>330000</v>
          </cell>
          <cell r="V1440" t="str">
            <v>통설</v>
          </cell>
          <cell r="W1440">
            <v>0.2</v>
          </cell>
          <cell r="Z1440" t="str">
            <v>통신기사2급</v>
          </cell>
          <cell r="AA1440">
            <v>0.2</v>
          </cell>
        </row>
        <row r="1441">
          <cell r="A1441">
            <v>1441</v>
          </cell>
          <cell r="C1441" t="str">
            <v>RACK CABINET</v>
          </cell>
          <cell r="D1441" t="str">
            <v>제작</v>
          </cell>
          <cell r="E1441" t="str">
            <v>EA</v>
          </cell>
          <cell r="L1441" t="str">
            <v>한국전자미디어</v>
          </cell>
          <cell r="M1441">
            <v>800000</v>
          </cell>
          <cell r="N1441" t="str">
            <v>다성테크닉스</v>
          </cell>
          <cell r="O1441">
            <v>800000</v>
          </cell>
          <cell r="P1441" t="str">
            <v>한미통신</v>
          </cell>
          <cell r="Q1441">
            <v>750000</v>
          </cell>
          <cell r="S1441">
            <v>750000</v>
          </cell>
        </row>
        <row r="1442">
          <cell r="A1442">
            <v>1442</v>
          </cell>
          <cell r="C1442" t="str">
            <v>송수신제어및영상레벨조정</v>
          </cell>
          <cell r="E1442" t="str">
            <v>CH</v>
          </cell>
          <cell r="S1442">
            <v>0</v>
          </cell>
          <cell r="V1442" t="str">
            <v>통설</v>
          </cell>
          <cell r="W1442">
            <v>0.65</v>
          </cell>
          <cell r="Z1442" t="str">
            <v>통신기사2급</v>
          </cell>
          <cell r="AA1442">
            <v>0.52</v>
          </cell>
        </row>
        <row r="1443">
          <cell r="A1443">
            <v>1443</v>
          </cell>
          <cell r="S1443" t="str">
            <v/>
          </cell>
        </row>
        <row r="1444">
          <cell r="A1444">
            <v>1444</v>
          </cell>
          <cell r="S1444" t="str">
            <v/>
          </cell>
        </row>
        <row r="1445">
          <cell r="A1445">
            <v>1445</v>
          </cell>
          <cell r="C1445" t="str">
            <v>중앙감시제어 시스템</v>
          </cell>
          <cell r="D1445" t="str">
            <v>TM/TC 포함</v>
          </cell>
          <cell r="E1445" t="str">
            <v>식</v>
          </cell>
          <cell r="L1445" t="str">
            <v>성화종합전기</v>
          </cell>
          <cell r="M1445">
            <v>364025032</v>
          </cell>
          <cell r="N1445" t="str">
            <v>광명제어</v>
          </cell>
          <cell r="O1445">
            <v>233422251</v>
          </cell>
          <cell r="P1445" t="str">
            <v>현대전원개발</v>
          </cell>
          <cell r="Q1445">
            <v>380320098</v>
          </cell>
          <cell r="S1445">
            <v>233422251</v>
          </cell>
        </row>
        <row r="1446">
          <cell r="A1446">
            <v>1446</v>
          </cell>
          <cell r="C1446" t="str">
            <v>현장 계기</v>
          </cell>
          <cell r="E1446" t="str">
            <v>식</v>
          </cell>
          <cell r="L1446" t="str">
            <v>성화종합전기</v>
          </cell>
          <cell r="M1446">
            <v>67624740</v>
          </cell>
          <cell r="N1446" t="str">
            <v>광명제어</v>
          </cell>
          <cell r="O1446">
            <v>156316572</v>
          </cell>
          <cell r="P1446" t="str">
            <v>현대전원개발</v>
          </cell>
          <cell r="Q1446">
            <v>167112000</v>
          </cell>
          <cell r="S1446">
            <v>67624740</v>
          </cell>
        </row>
        <row r="1447">
          <cell r="A1447">
            <v>1447</v>
          </cell>
          <cell r="C1447" t="str">
            <v>무정전전원장치(UPS)</v>
          </cell>
          <cell r="D1447" t="str">
            <v>10 KVA</v>
          </cell>
          <cell r="E1447" t="str">
            <v>식</v>
          </cell>
          <cell r="L1447" t="str">
            <v>성화종합전기</v>
          </cell>
          <cell r="M1447">
            <v>23302494</v>
          </cell>
          <cell r="N1447" t="str">
            <v>광명제어</v>
          </cell>
          <cell r="O1447">
            <v>21984279</v>
          </cell>
          <cell r="P1447" t="str">
            <v>현대전원개발</v>
          </cell>
          <cell r="Q1447">
            <v>24750000</v>
          </cell>
          <cell r="S1447">
            <v>21984279</v>
          </cell>
        </row>
        <row r="1448">
          <cell r="A1448">
            <v>1448</v>
          </cell>
          <cell r="C1448" t="str">
            <v>예비품및유지관리공구</v>
          </cell>
          <cell r="E1448" t="str">
            <v>식</v>
          </cell>
          <cell r="L1448" t="str">
            <v>성화종합전기</v>
          </cell>
          <cell r="M1448">
            <v>48351443</v>
          </cell>
          <cell r="N1448" t="str">
            <v>광명제어</v>
          </cell>
          <cell r="O1448">
            <v>11036000</v>
          </cell>
          <cell r="P1448" t="str">
            <v>현대전원개발</v>
          </cell>
          <cell r="Q1448">
            <v>26884000</v>
          </cell>
          <cell r="S1448">
            <v>11036000</v>
          </cell>
        </row>
        <row r="1449">
          <cell r="A1449">
            <v>1449</v>
          </cell>
          <cell r="C1449" t="str">
            <v>시운전비및교육비</v>
          </cell>
          <cell r="E1449" t="str">
            <v>식</v>
          </cell>
          <cell r="L1449" t="str">
            <v>성화종합전기</v>
          </cell>
          <cell r="M1449">
            <v>33903125</v>
          </cell>
          <cell r="N1449" t="str">
            <v>광명제어</v>
          </cell>
          <cell r="O1449">
            <v>14100000</v>
          </cell>
          <cell r="P1449" t="str">
            <v>현대전원개발</v>
          </cell>
          <cell r="Q1449">
            <v>13837164</v>
          </cell>
          <cell r="S1449">
            <v>13837164</v>
          </cell>
        </row>
        <row r="1450">
          <cell r="A1450">
            <v>1450</v>
          </cell>
          <cell r="S1450" t="str">
            <v/>
          </cell>
        </row>
        <row r="1451">
          <cell r="A1451">
            <v>1451</v>
          </cell>
          <cell r="S1451" t="str">
            <v/>
          </cell>
        </row>
        <row r="1452">
          <cell r="A1452">
            <v>1452</v>
          </cell>
          <cell r="C1452" t="str">
            <v>동 파이프</v>
          </cell>
          <cell r="D1452" t="str">
            <v>L-TYPE 1/2"</v>
          </cell>
          <cell r="E1452" t="str">
            <v>m</v>
          </cell>
          <cell r="H1452">
            <v>488</v>
          </cell>
          <cell r="I1452">
            <v>1580</v>
          </cell>
          <cell r="S1452">
            <v>1580</v>
          </cell>
          <cell r="V1452" t="str">
            <v>배관</v>
          </cell>
          <cell r="W1452">
            <v>3.1E-2</v>
          </cell>
          <cell r="X1452" t="str">
            <v>보인</v>
          </cell>
          <cell r="Y1452">
            <v>3.1E-2</v>
          </cell>
        </row>
        <row r="1453">
          <cell r="A1453">
            <v>1453</v>
          </cell>
          <cell r="C1453" t="str">
            <v>엘보</v>
          </cell>
          <cell r="D1453" t="str">
            <v>1/2"</v>
          </cell>
          <cell r="E1453" t="str">
            <v>EA</v>
          </cell>
          <cell r="H1453">
            <v>489</v>
          </cell>
          <cell r="I1453">
            <v>245</v>
          </cell>
          <cell r="S1453">
            <v>245</v>
          </cell>
        </row>
        <row r="1454">
          <cell r="A1454">
            <v>1454</v>
          </cell>
          <cell r="C1454" t="str">
            <v>TEE</v>
          </cell>
          <cell r="D1454" t="str">
            <v>1/2"</v>
          </cell>
          <cell r="E1454" t="str">
            <v>EA</v>
          </cell>
          <cell r="H1454">
            <v>489</v>
          </cell>
          <cell r="I1454">
            <v>534</v>
          </cell>
          <cell r="S1454">
            <v>534</v>
          </cell>
        </row>
        <row r="1455">
          <cell r="A1455">
            <v>1455</v>
          </cell>
          <cell r="C1455" t="str">
            <v>SAMP. PUMP</v>
          </cell>
          <cell r="D1455" t="str">
            <v>0.75kw</v>
          </cell>
          <cell r="E1455" t="str">
            <v>대</v>
          </cell>
          <cell r="S1455">
            <v>0</v>
          </cell>
        </row>
        <row r="1456">
          <cell r="A1456">
            <v>1456</v>
          </cell>
          <cell r="S1456" t="str">
            <v/>
          </cell>
        </row>
        <row r="1457">
          <cell r="A1457">
            <v>1457</v>
          </cell>
          <cell r="S1457" t="str">
            <v/>
          </cell>
        </row>
        <row r="1458">
          <cell r="A1458">
            <v>1458</v>
          </cell>
          <cell r="S1458" t="str">
            <v/>
          </cell>
        </row>
        <row r="1459">
          <cell r="A1459">
            <v>1459</v>
          </cell>
          <cell r="C1459" t="str">
            <v>위샤캡</v>
          </cell>
          <cell r="D1459" t="str">
            <v>ST 82C</v>
          </cell>
          <cell r="E1459" t="str">
            <v>EA</v>
          </cell>
          <cell r="S1459">
            <v>0</v>
          </cell>
          <cell r="V1459" t="str">
            <v>내선</v>
          </cell>
          <cell r="W1459">
            <v>0.04</v>
          </cell>
        </row>
        <row r="1460">
          <cell r="A1460">
            <v>1460</v>
          </cell>
          <cell r="C1460" t="str">
            <v>PNL</v>
          </cell>
          <cell r="D1460" t="str">
            <v>분전반</v>
          </cell>
          <cell r="E1460" t="str">
            <v>EA</v>
          </cell>
          <cell r="R1460">
            <v>528136</v>
          </cell>
          <cell r="S1460">
            <v>0</v>
          </cell>
        </row>
        <row r="1461">
          <cell r="A1461">
            <v>1461</v>
          </cell>
          <cell r="C1461" t="str">
            <v>PNL-1</v>
          </cell>
          <cell r="D1461" t="str">
            <v>적산전력계반</v>
          </cell>
          <cell r="E1461" t="str">
            <v>EA</v>
          </cell>
          <cell r="R1461">
            <v>102115</v>
          </cell>
          <cell r="S1461">
            <v>0</v>
          </cell>
        </row>
        <row r="1462">
          <cell r="A1462">
            <v>1462</v>
          </cell>
          <cell r="S1462" t="str">
            <v/>
          </cell>
        </row>
        <row r="1463">
          <cell r="A1463">
            <v>1463</v>
          </cell>
          <cell r="S1463" t="str">
            <v/>
          </cell>
        </row>
        <row r="1464">
          <cell r="A1464">
            <v>1464</v>
          </cell>
          <cell r="S1464" t="str">
            <v/>
          </cell>
        </row>
        <row r="1465">
          <cell r="A1465">
            <v>1465</v>
          </cell>
          <cell r="C1465" t="str">
            <v>VCB &amp; DTS PNL.</v>
          </cell>
          <cell r="D1465" t="str">
            <v>MV-4</v>
          </cell>
          <cell r="E1465" t="str">
            <v>면</v>
          </cell>
          <cell r="L1465" t="str">
            <v>세광기전㈜</v>
          </cell>
          <cell r="M1465">
            <v>11890386</v>
          </cell>
          <cell r="N1465" t="str">
            <v>동성계전㈜</v>
          </cell>
          <cell r="O1465">
            <v>12041734</v>
          </cell>
          <cell r="P1465" t="str">
            <v>하나기전㈜</v>
          </cell>
          <cell r="Q1465">
            <v>12116496</v>
          </cell>
          <cell r="S1465">
            <v>11890386</v>
          </cell>
        </row>
        <row r="1466">
          <cell r="A1466">
            <v>1466</v>
          </cell>
          <cell r="C1466" t="str">
            <v>VCB &amp; DTS PNL.</v>
          </cell>
          <cell r="D1466" t="str">
            <v>MV-5</v>
          </cell>
          <cell r="E1466" t="str">
            <v>면</v>
          </cell>
          <cell r="L1466" t="str">
            <v>세광기전㈜</v>
          </cell>
          <cell r="M1466">
            <v>12990490</v>
          </cell>
          <cell r="N1466" t="str">
            <v>동성계전㈜</v>
          </cell>
          <cell r="O1466">
            <v>13156465</v>
          </cell>
          <cell r="P1466" t="str">
            <v>하나기전㈜</v>
          </cell>
          <cell r="Q1466">
            <v>13238535</v>
          </cell>
          <cell r="S1466">
            <v>12990490</v>
          </cell>
        </row>
        <row r="1467">
          <cell r="A1467">
            <v>1467</v>
          </cell>
          <cell r="C1467" t="str">
            <v>VCB &amp; DTS PNL.</v>
          </cell>
          <cell r="D1467" t="str">
            <v>MV-6</v>
          </cell>
          <cell r="E1467" t="str">
            <v>면</v>
          </cell>
          <cell r="L1467" t="str">
            <v>세광기전㈜</v>
          </cell>
          <cell r="M1467">
            <v>11890386</v>
          </cell>
          <cell r="N1467" t="str">
            <v>동성계전㈜</v>
          </cell>
          <cell r="O1467">
            <v>12041734</v>
          </cell>
          <cell r="P1467" t="str">
            <v>하나기전㈜</v>
          </cell>
          <cell r="Q1467">
            <v>12116496</v>
          </cell>
          <cell r="S1467">
            <v>11890386</v>
          </cell>
        </row>
        <row r="1468">
          <cell r="A1468">
            <v>1468</v>
          </cell>
          <cell r="C1468" t="str">
            <v>VCB &amp; DTS &amp; SA PNL.</v>
          </cell>
          <cell r="D1468" t="str">
            <v>MV-E</v>
          </cell>
          <cell r="E1468" t="str">
            <v>면</v>
          </cell>
          <cell r="L1468" t="str">
            <v>세광기전㈜</v>
          </cell>
          <cell r="M1468">
            <v>12343046</v>
          </cell>
          <cell r="N1468" t="str">
            <v>동성계전㈜</v>
          </cell>
          <cell r="O1468">
            <v>12501605</v>
          </cell>
          <cell r="P1468" t="str">
            <v>하나기전㈜</v>
          </cell>
          <cell r="Q1468">
            <v>12576980</v>
          </cell>
          <cell r="S1468">
            <v>12343046</v>
          </cell>
        </row>
        <row r="1469">
          <cell r="A1469">
            <v>1469</v>
          </cell>
          <cell r="C1469" t="str">
            <v>PF &amp; TR. PNL</v>
          </cell>
          <cell r="D1469" t="str">
            <v>TR-1 (200KVA)</v>
          </cell>
          <cell r="E1469" t="str">
            <v>면</v>
          </cell>
          <cell r="L1469" t="str">
            <v>세광기전㈜</v>
          </cell>
          <cell r="M1469">
            <v>14506477</v>
          </cell>
          <cell r="N1469" t="str">
            <v>동성계전㈜</v>
          </cell>
          <cell r="O1469">
            <v>14748180</v>
          </cell>
          <cell r="P1469" t="str">
            <v>하나기전㈜</v>
          </cell>
          <cell r="Q1469">
            <v>14868483</v>
          </cell>
          <cell r="S1469">
            <v>14506477</v>
          </cell>
        </row>
        <row r="1470">
          <cell r="A1470">
            <v>1470</v>
          </cell>
          <cell r="C1470" t="str">
            <v>PF &amp; TR. PNL</v>
          </cell>
          <cell r="D1470" t="str">
            <v>TR-2 (200KVA)</v>
          </cell>
          <cell r="E1470" t="str">
            <v>면</v>
          </cell>
          <cell r="L1470" t="str">
            <v>세광기전㈜</v>
          </cell>
          <cell r="M1470">
            <v>14506477</v>
          </cell>
          <cell r="N1470" t="str">
            <v>동성계전㈜</v>
          </cell>
          <cell r="O1470">
            <v>14748180</v>
          </cell>
          <cell r="P1470" t="str">
            <v>하나기전㈜</v>
          </cell>
          <cell r="Q1470">
            <v>14868483</v>
          </cell>
          <cell r="S1470">
            <v>14506477</v>
          </cell>
        </row>
        <row r="1471">
          <cell r="A1471">
            <v>1471</v>
          </cell>
          <cell r="C1471" t="str">
            <v>MCCB PNL.</v>
          </cell>
          <cell r="D1471" t="str">
            <v>LV-E1</v>
          </cell>
          <cell r="E1471" t="str">
            <v>면</v>
          </cell>
          <cell r="L1471" t="str">
            <v>세광기전㈜</v>
          </cell>
          <cell r="M1471">
            <v>9540448</v>
          </cell>
          <cell r="N1471" t="str">
            <v>동성계전㈜</v>
          </cell>
          <cell r="O1471">
            <v>9639590</v>
          </cell>
          <cell r="P1471" t="str">
            <v>하나기전㈜</v>
          </cell>
          <cell r="Q1471">
            <v>9687635</v>
          </cell>
          <cell r="S1471">
            <v>9540448</v>
          </cell>
        </row>
        <row r="1472">
          <cell r="A1472">
            <v>1472</v>
          </cell>
          <cell r="C1472" t="str">
            <v>MCCB PNL.</v>
          </cell>
          <cell r="D1472" t="str">
            <v>LV-E2</v>
          </cell>
          <cell r="E1472" t="str">
            <v>면</v>
          </cell>
          <cell r="L1472" t="str">
            <v>세광기전㈜</v>
          </cell>
          <cell r="M1472">
            <v>8006366</v>
          </cell>
          <cell r="N1472" t="str">
            <v>동성계전㈜</v>
          </cell>
          <cell r="O1472">
            <v>8091244</v>
          </cell>
          <cell r="P1472" t="str">
            <v>하나기전㈜</v>
          </cell>
          <cell r="Q1472">
            <v>8132145</v>
          </cell>
          <cell r="S1472">
            <v>8006366</v>
          </cell>
        </row>
        <row r="1473">
          <cell r="A1473">
            <v>1473</v>
          </cell>
          <cell r="C1473" t="str">
            <v>RECTIFIER PNL.</v>
          </cell>
          <cell r="D1473" t="str">
            <v>DC 반(식당 및 창고)</v>
          </cell>
          <cell r="E1473" t="str">
            <v>면</v>
          </cell>
          <cell r="L1473" t="str">
            <v>세광기전㈜</v>
          </cell>
          <cell r="M1473">
            <v>7609540</v>
          </cell>
          <cell r="N1473" t="str">
            <v>동성계전㈜</v>
          </cell>
          <cell r="O1473">
            <v>7700429</v>
          </cell>
          <cell r="P1473" t="str">
            <v>하나기전㈜</v>
          </cell>
          <cell r="Q1473">
            <v>7745475</v>
          </cell>
          <cell r="S1473">
            <v>7609540</v>
          </cell>
        </row>
        <row r="1474">
          <cell r="A1474">
            <v>1474</v>
          </cell>
          <cell r="C1474" t="str">
            <v>BATTERY PNL.</v>
          </cell>
          <cell r="D1474" t="str">
            <v>BATT.(식당 및 창고)</v>
          </cell>
          <cell r="E1474" t="str">
            <v>면</v>
          </cell>
          <cell r="L1474" t="str">
            <v>세광기전㈜</v>
          </cell>
          <cell r="M1474">
            <v>5857771</v>
          </cell>
          <cell r="N1474" t="str">
            <v>동성계전㈜</v>
          </cell>
          <cell r="O1474">
            <v>5956341</v>
          </cell>
          <cell r="P1474" t="str">
            <v>하나기전㈜</v>
          </cell>
          <cell r="Q1474">
            <v>6005515</v>
          </cell>
          <cell r="S1474">
            <v>5857771</v>
          </cell>
        </row>
        <row r="1475">
          <cell r="A1475">
            <v>1475</v>
          </cell>
          <cell r="C1475" t="str">
            <v>VCB,DTS &amp; GPT PNL.</v>
          </cell>
          <cell r="D1475" t="str">
            <v>MV-A</v>
          </cell>
          <cell r="E1475" t="str">
            <v>면</v>
          </cell>
          <cell r="L1475" t="str">
            <v>세광기전㈜</v>
          </cell>
          <cell r="M1475">
            <v>13519886</v>
          </cell>
          <cell r="N1475" t="str">
            <v>동성계전㈜</v>
          </cell>
          <cell r="O1475">
            <v>13699379</v>
          </cell>
          <cell r="P1475" t="str">
            <v>하나기전㈜</v>
          </cell>
          <cell r="Q1475">
            <v>13788225</v>
          </cell>
          <cell r="S1475">
            <v>13519886</v>
          </cell>
        </row>
        <row r="1476">
          <cell r="A1476">
            <v>1476</v>
          </cell>
          <cell r="C1476" t="str">
            <v>REACTOR ST. PNL</v>
          </cell>
          <cell r="D1476" t="str">
            <v>MV-A1</v>
          </cell>
          <cell r="E1476" t="str">
            <v>면</v>
          </cell>
          <cell r="L1476" t="str">
            <v>세광기전㈜</v>
          </cell>
          <cell r="M1476">
            <v>15640494</v>
          </cell>
          <cell r="N1476" t="str">
            <v>동성계전㈜</v>
          </cell>
          <cell r="O1476">
            <v>15839976</v>
          </cell>
          <cell r="P1476" t="str">
            <v>하나기전㈜</v>
          </cell>
          <cell r="Q1476">
            <v>15937435</v>
          </cell>
          <cell r="S1476">
            <v>15640494</v>
          </cell>
        </row>
        <row r="1477">
          <cell r="A1477">
            <v>1477</v>
          </cell>
          <cell r="C1477" t="str">
            <v>REACTOR ST. PNL</v>
          </cell>
          <cell r="D1477" t="str">
            <v>MV-A2</v>
          </cell>
          <cell r="E1477" t="str">
            <v>면</v>
          </cell>
          <cell r="L1477" t="str">
            <v>세광기전㈜</v>
          </cell>
          <cell r="M1477">
            <v>15640494</v>
          </cell>
          <cell r="N1477" t="str">
            <v>동성계전㈜</v>
          </cell>
          <cell r="O1477">
            <v>15839976</v>
          </cell>
          <cell r="P1477" t="str">
            <v>하나기전㈜</v>
          </cell>
          <cell r="Q1477">
            <v>15937435</v>
          </cell>
          <cell r="S1477">
            <v>15640494</v>
          </cell>
        </row>
        <row r="1478">
          <cell r="A1478">
            <v>1478</v>
          </cell>
          <cell r="C1478" t="str">
            <v>REACTOR ST. PNL</v>
          </cell>
          <cell r="D1478" t="str">
            <v>MV-A3</v>
          </cell>
          <cell r="E1478" t="str">
            <v>면</v>
          </cell>
          <cell r="L1478" t="str">
            <v>세광기전㈜</v>
          </cell>
          <cell r="M1478">
            <v>15640494</v>
          </cell>
          <cell r="N1478" t="str">
            <v>동성계전㈜</v>
          </cell>
          <cell r="O1478">
            <v>15839976</v>
          </cell>
          <cell r="P1478" t="str">
            <v>하나기전㈜</v>
          </cell>
          <cell r="Q1478">
            <v>15937435</v>
          </cell>
          <cell r="S1478">
            <v>15640494</v>
          </cell>
        </row>
        <row r="1479">
          <cell r="A1479">
            <v>1479</v>
          </cell>
          <cell r="C1479" t="str">
            <v>REACTOR ST. PNL</v>
          </cell>
          <cell r="D1479" t="str">
            <v>MV-A4</v>
          </cell>
          <cell r="E1479" t="str">
            <v>면</v>
          </cell>
          <cell r="L1479" t="str">
            <v>세광기전㈜</v>
          </cell>
          <cell r="M1479">
            <v>15377693</v>
          </cell>
          <cell r="N1479" t="str">
            <v>동성계전㈜</v>
          </cell>
          <cell r="O1479">
            <v>15572826</v>
          </cell>
          <cell r="P1479" t="str">
            <v>하나기전㈜</v>
          </cell>
          <cell r="Q1479">
            <v>15668111</v>
          </cell>
          <cell r="S1479">
            <v>15377693</v>
          </cell>
        </row>
        <row r="1480">
          <cell r="A1480">
            <v>1480</v>
          </cell>
          <cell r="C1480" t="str">
            <v>REACTOR ST. PNL</v>
          </cell>
          <cell r="D1480" t="str">
            <v>MV-A5</v>
          </cell>
          <cell r="E1480" t="str">
            <v>면</v>
          </cell>
          <cell r="L1480" t="str">
            <v>세광기전㈜</v>
          </cell>
          <cell r="M1480">
            <v>15377693</v>
          </cell>
          <cell r="N1480" t="str">
            <v>동성계전㈜</v>
          </cell>
          <cell r="O1480">
            <v>15572826</v>
          </cell>
          <cell r="P1480" t="str">
            <v>하나기전㈜</v>
          </cell>
          <cell r="Q1480">
            <v>15668111</v>
          </cell>
          <cell r="S1480">
            <v>15377693</v>
          </cell>
        </row>
        <row r="1481">
          <cell r="A1481">
            <v>1481</v>
          </cell>
          <cell r="C1481" t="str">
            <v>PF &amp; TR. PNL</v>
          </cell>
          <cell r="D1481" t="str">
            <v>TR-1 (100KVA)</v>
          </cell>
          <cell r="E1481" t="str">
            <v>면</v>
          </cell>
          <cell r="L1481" t="str">
            <v>세광기전㈜</v>
          </cell>
          <cell r="M1481">
            <v>12820188</v>
          </cell>
          <cell r="N1481" t="str">
            <v>동성계전㈜</v>
          </cell>
          <cell r="O1481">
            <v>11022950</v>
          </cell>
          <cell r="P1481" t="str">
            <v>하나기전㈜</v>
          </cell>
          <cell r="Q1481">
            <v>11107598</v>
          </cell>
          <cell r="S1481">
            <v>11022950</v>
          </cell>
        </row>
        <row r="1482">
          <cell r="A1482">
            <v>1482</v>
          </cell>
          <cell r="C1482" t="str">
            <v>PF &amp; TR. PNL</v>
          </cell>
          <cell r="D1482" t="str">
            <v>TR-2 (100KVA)</v>
          </cell>
          <cell r="E1482" t="str">
            <v>면</v>
          </cell>
          <cell r="L1482" t="str">
            <v>세광기전㈜</v>
          </cell>
          <cell r="M1482">
            <v>12820188</v>
          </cell>
          <cell r="N1482" t="str">
            <v>동성계전㈜</v>
          </cell>
          <cell r="O1482">
            <v>11022950</v>
          </cell>
          <cell r="P1482" t="str">
            <v>하나기전㈜</v>
          </cell>
          <cell r="Q1482">
            <v>11107598</v>
          </cell>
          <cell r="S1482">
            <v>11022950</v>
          </cell>
        </row>
        <row r="1483">
          <cell r="A1483">
            <v>1483</v>
          </cell>
          <cell r="C1483" t="str">
            <v>MCCB PNL.</v>
          </cell>
          <cell r="D1483" t="str">
            <v>LV-1</v>
          </cell>
          <cell r="E1483" t="str">
            <v>면</v>
          </cell>
          <cell r="L1483" t="str">
            <v>세광기전㈜</v>
          </cell>
          <cell r="M1483">
            <v>8821195</v>
          </cell>
          <cell r="N1483" t="str">
            <v>동성계전㈜</v>
          </cell>
          <cell r="O1483">
            <v>8919424</v>
          </cell>
          <cell r="P1483" t="str">
            <v>하나기전㈜</v>
          </cell>
          <cell r="Q1483">
            <v>8966991</v>
          </cell>
          <cell r="S1483">
            <v>8821195</v>
          </cell>
        </row>
        <row r="1484">
          <cell r="A1484">
            <v>1484</v>
          </cell>
          <cell r="C1484" t="str">
            <v>RECTIFIER PNL.</v>
          </cell>
          <cell r="D1484" t="str">
            <v>DC 반(가압장)</v>
          </cell>
          <cell r="E1484" t="str">
            <v>면</v>
          </cell>
          <cell r="L1484" t="str">
            <v>세광기전㈜</v>
          </cell>
          <cell r="M1484">
            <v>7609540</v>
          </cell>
          <cell r="N1484" t="str">
            <v>동성계전㈜</v>
          </cell>
          <cell r="O1484">
            <v>7700429</v>
          </cell>
          <cell r="P1484" t="str">
            <v>하나기전㈜</v>
          </cell>
          <cell r="Q1484">
            <v>7745475</v>
          </cell>
          <cell r="S1484">
            <v>7609540</v>
          </cell>
        </row>
        <row r="1485">
          <cell r="A1485">
            <v>1485</v>
          </cell>
          <cell r="C1485" t="str">
            <v>BATTERY PNL.</v>
          </cell>
          <cell r="D1485" t="str">
            <v>BATT.(가압장)</v>
          </cell>
          <cell r="E1485" t="str">
            <v>면</v>
          </cell>
          <cell r="L1485" t="str">
            <v>세광기전㈜</v>
          </cell>
          <cell r="M1485">
            <v>5857771</v>
          </cell>
          <cell r="N1485" t="str">
            <v>동성계전㈜</v>
          </cell>
          <cell r="O1485">
            <v>5956341</v>
          </cell>
          <cell r="P1485" t="str">
            <v>하나기전㈜</v>
          </cell>
          <cell r="Q1485">
            <v>6005515</v>
          </cell>
          <cell r="S1485">
            <v>5857771</v>
          </cell>
        </row>
        <row r="1486">
          <cell r="A1486">
            <v>1486</v>
          </cell>
          <cell r="C1486" t="str">
            <v>MCCB PNL. 개조작업</v>
          </cell>
          <cell r="D1486" t="str">
            <v>LV-FM</v>
          </cell>
          <cell r="E1486" t="str">
            <v>식</v>
          </cell>
          <cell r="L1486" t="str">
            <v>세광기전㈜</v>
          </cell>
          <cell r="M1486">
            <v>1854200</v>
          </cell>
          <cell r="N1486" t="str">
            <v>동성계전㈜</v>
          </cell>
          <cell r="O1486">
            <v>1884762</v>
          </cell>
          <cell r="P1486" t="str">
            <v>하나기전㈜</v>
          </cell>
          <cell r="Q1486">
            <v>1899932</v>
          </cell>
          <cell r="S1486">
            <v>1854200</v>
          </cell>
        </row>
        <row r="1487">
          <cell r="A1487">
            <v>1487</v>
          </cell>
          <cell r="C1487" t="str">
            <v>전동기 제어반</v>
          </cell>
          <cell r="D1487" t="str">
            <v>MCC-2000</v>
          </cell>
          <cell r="E1487" t="str">
            <v>set</v>
          </cell>
          <cell r="L1487" t="str">
            <v>세광기전㈜</v>
          </cell>
          <cell r="M1487">
            <v>8105760</v>
          </cell>
          <cell r="N1487" t="str">
            <v>동성계전㈜</v>
          </cell>
          <cell r="O1487">
            <v>8206884</v>
          </cell>
          <cell r="P1487" t="str">
            <v>하나기전㈜</v>
          </cell>
          <cell r="Q1487">
            <v>8255368</v>
          </cell>
          <cell r="S1487">
            <v>8105760</v>
          </cell>
        </row>
        <row r="1488">
          <cell r="A1488">
            <v>1488</v>
          </cell>
          <cell r="C1488" t="str">
            <v>전동기 제어반</v>
          </cell>
          <cell r="D1488" t="str">
            <v>MCC-2011</v>
          </cell>
          <cell r="E1488" t="str">
            <v>set</v>
          </cell>
          <cell r="L1488" t="str">
            <v>세광기전㈜</v>
          </cell>
          <cell r="M1488">
            <v>6723167</v>
          </cell>
          <cell r="N1488" t="str">
            <v>동성계전㈜</v>
          </cell>
          <cell r="O1488">
            <v>6799623</v>
          </cell>
          <cell r="P1488" t="str">
            <v>하나기전㈜</v>
          </cell>
          <cell r="Q1488">
            <v>6836230</v>
          </cell>
          <cell r="S1488">
            <v>6723167</v>
          </cell>
        </row>
        <row r="1489">
          <cell r="A1489">
            <v>1489</v>
          </cell>
          <cell r="C1489" t="str">
            <v>전동기 제어반</v>
          </cell>
          <cell r="D1489" t="str">
            <v>MCC-2012</v>
          </cell>
          <cell r="E1489" t="str">
            <v>set</v>
          </cell>
          <cell r="L1489" t="str">
            <v>세광기전㈜</v>
          </cell>
          <cell r="M1489">
            <v>11749935</v>
          </cell>
          <cell r="N1489" t="str">
            <v>동성계전㈜</v>
          </cell>
          <cell r="O1489">
            <v>11871884</v>
          </cell>
          <cell r="P1489" t="str">
            <v>하나기전㈜</v>
          </cell>
          <cell r="Q1489">
            <v>11929366</v>
          </cell>
          <cell r="S1489">
            <v>11749935</v>
          </cell>
        </row>
        <row r="1490">
          <cell r="A1490">
            <v>1490</v>
          </cell>
          <cell r="C1490" t="str">
            <v>전동기 제어반</v>
          </cell>
          <cell r="D1490" t="str">
            <v>MCC-2002</v>
          </cell>
          <cell r="E1490" t="str">
            <v>set</v>
          </cell>
          <cell r="L1490" t="str">
            <v>세광기전㈜</v>
          </cell>
          <cell r="M1490">
            <v>10971512</v>
          </cell>
          <cell r="N1490" t="str">
            <v>동성계전㈜</v>
          </cell>
          <cell r="O1490">
            <v>11110631</v>
          </cell>
          <cell r="P1490" t="str">
            <v>하나기전㈜</v>
          </cell>
          <cell r="Q1490">
            <v>11177009</v>
          </cell>
          <cell r="S1490">
            <v>10971512</v>
          </cell>
        </row>
        <row r="1491">
          <cell r="A1491">
            <v>1491</v>
          </cell>
          <cell r="C1491" t="str">
            <v>전동기 제어반</v>
          </cell>
          <cell r="D1491" t="str">
            <v>MCC-2003</v>
          </cell>
          <cell r="E1491" t="str">
            <v>set</v>
          </cell>
          <cell r="L1491" t="str">
            <v>세광기전㈜</v>
          </cell>
          <cell r="M1491">
            <v>15085065</v>
          </cell>
          <cell r="N1491" t="str">
            <v>동성계전㈜</v>
          </cell>
          <cell r="O1491">
            <v>15281083</v>
          </cell>
          <cell r="P1491" t="str">
            <v>하나기전㈜</v>
          </cell>
          <cell r="Q1491">
            <v>15375003</v>
          </cell>
          <cell r="S1491">
            <v>15085065</v>
          </cell>
        </row>
        <row r="1492">
          <cell r="A1492">
            <v>1492</v>
          </cell>
          <cell r="C1492" t="str">
            <v>전동기 제어반</v>
          </cell>
          <cell r="D1492" t="str">
            <v>MCC-2001</v>
          </cell>
          <cell r="E1492" t="str">
            <v>set</v>
          </cell>
          <cell r="L1492" t="str">
            <v>세광기전㈜</v>
          </cell>
          <cell r="M1492">
            <v>4622190</v>
          </cell>
          <cell r="N1492" t="str">
            <v>동성계전㈜</v>
          </cell>
          <cell r="O1492">
            <v>4673558</v>
          </cell>
          <cell r="P1492" t="str">
            <v>하나기전㈜</v>
          </cell>
          <cell r="Q1492">
            <v>4698015</v>
          </cell>
          <cell r="S1492">
            <v>4622190</v>
          </cell>
        </row>
        <row r="1493">
          <cell r="A1493">
            <v>1493</v>
          </cell>
          <cell r="C1493" t="str">
            <v>전동기 제어반</v>
          </cell>
          <cell r="D1493" t="str">
            <v>MCC-6</v>
          </cell>
          <cell r="E1493" t="str">
            <v>set</v>
          </cell>
          <cell r="L1493" t="str">
            <v>세광기전㈜</v>
          </cell>
          <cell r="M1493">
            <v>20840112</v>
          </cell>
          <cell r="N1493" t="str">
            <v>동성계전㈜</v>
          </cell>
          <cell r="O1493">
            <v>21092618</v>
          </cell>
          <cell r="P1493" t="str">
            <v>하나기전㈜</v>
          </cell>
          <cell r="Q1493">
            <v>21214559</v>
          </cell>
          <cell r="S1493">
            <v>20840112</v>
          </cell>
        </row>
        <row r="1494">
          <cell r="A1494">
            <v>1494</v>
          </cell>
          <cell r="C1494" t="str">
            <v>전동기 제어반</v>
          </cell>
          <cell r="D1494" t="str">
            <v>MCC-2010</v>
          </cell>
          <cell r="E1494" t="str">
            <v>set</v>
          </cell>
          <cell r="L1494" t="str">
            <v>세광기전㈜</v>
          </cell>
          <cell r="M1494">
            <v>7334853</v>
          </cell>
          <cell r="N1494" t="str">
            <v>동성계전㈜</v>
          </cell>
          <cell r="O1494">
            <v>7410813</v>
          </cell>
          <cell r="P1494" t="str">
            <v>하나기전㈜</v>
          </cell>
          <cell r="Q1494">
            <v>7446430</v>
          </cell>
          <cell r="S1494">
            <v>7334853</v>
          </cell>
        </row>
        <row r="1495">
          <cell r="A1495">
            <v>1495</v>
          </cell>
          <cell r="C1495" t="str">
            <v>분전반</v>
          </cell>
          <cell r="D1495" t="str">
            <v>LP-YK</v>
          </cell>
          <cell r="E1495" t="str">
            <v>면</v>
          </cell>
          <cell r="L1495" t="str">
            <v>세광기전㈜</v>
          </cell>
          <cell r="M1495">
            <v>1196405</v>
          </cell>
          <cell r="N1495" t="str">
            <v>동성계전㈜</v>
          </cell>
          <cell r="O1495">
            <v>1213726</v>
          </cell>
          <cell r="P1495" t="str">
            <v>하나기전㈜</v>
          </cell>
          <cell r="Q1495">
            <v>1222317</v>
          </cell>
          <cell r="R1495">
            <v>373473</v>
          </cell>
          <cell r="S1495">
            <v>1196405</v>
          </cell>
        </row>
        <row r="1496">
          <cell r="A1496">
            <v>1496</v>
          </cell>
          <cell r="C1496" t="str">
            <v>분전반</v>
          </cell>
          <cell r="D1496" t="str">
            <v>LP-GA</v>
          </cell>
          <cell r="E1496" t="str">
            <v>면</v>
          </cell>
          <cell r="L1496" t="str">
            <v>세광기전㈜</v>
          </cell>
          <cell r="M1496">
            <v>1885340</v>
          </cell>
          <cell r="N1496" t="str">
            <v>동성계전㈜</v>
          </cell>
          <cell r="O1496">
            <v>1905518</v>
          </cell>
          <cell r="P1496" t="str">
            <v>하나기전㈜</v>
          </cell>
          <cell r="Q1496">
            <v>1915123</v>
          </cell>
          <cell r="R1496">
            <v>458678</v>
          </cell>
          <cell r="S1496">
            <v>1885340</v>
          </cell>
        </row>
        <row r="1497">
          <cell r="A1497">
            <v>1497</v>
          </cell>
          <cell r="C1497" t="str">
            <v>분전반</v>
          </cell>
          <cell r="D1497" t="str">
            <v>LP-S1</v>
          </cell>
          <cell r="E1497" t="str">
            <v>면</v>
          </cell>
          <cell r="L1497" t="str">
            <v>세광기전㈜</v>
          </cell>
          <cell r="M1497">
            <v>1522140</v>
          </cell>
          <cell r="N1497" t="str">
            <v>동성계전㈜</v>
          </cell>
          <cell r="O1497">
            <v>1545114</v>
          </cell>
          <cell r="P1497" t="str">
            <v>하나기전㈜</v>
          </cell>
          <cell r="Q1497">
            <v>1556603</v>
          </cell>
          <cell r="R1497">
            <v>409188</v>
          </cell>
          <cell r="S1497">
            <v>1522140</v>
          </cell>
        </row>
        <row r="1498">
          <cell r="A1498">
            <v>1498</v>
          </cell>
          <cell r="C1498" t="str">
            <v>분전반</v>
          </cell>
          <cell r="D1498" t="str">
            <v>LP-S2</v>
          </cell>
          <cell r="E1498" t="str">
            <v>면</v>
          </cell>
          <cell r="L1498" t="str">
            <v>세광기전㈜</v>
          </cell>
          <cell r="M1498">
            <v>1247690</v>
          </cell>
          <cell r="N1498" t="str">
            <v>동성계전㈜</v>
          </cell>
          <cell r="O1498">
            <v>1266266</v>
          </cell>
          <cell r="P1498" t="str">
            <v>하나기전㈜</v>
          </cell>
          <cell r="Q1498">
            <v>1275535</v>
          </cell>
          <cell r="R1498">
            <v>332657</v>
          </cell>
          <cell r="S1498">
            <v>1247690</v>
          </cell>
        </row>
        <row r="1499">
          <cell r="A1499">
            <v>1499</v>
          </cell>
          <cell r="C1499" t="str">
            <v>분전반</v>
          </cell>
          <cell r="D1499" t="str">
            <v>LP-NB</v>
          </cell>
          <cell r="E1499" t="str">
            <v>면</v>
          </cell>
          <cell r="L1499" t="str">
            <v>세광기전㈜</v>
          </cell>
          <cell r="M1499">
            <v>267548</v>
          </cell>
          <cell r="N1499" t="str">
            <v>동성계전㈜</v>
          </cell>
          <cell r="O1499">
            <v>271018</v>
          </cell>
          <cell r="P1499" t="str">
            <v>하나기전㈜</v>
          </cell>
          <cell r="Q1499">
            <v>272735</v>
          </cell>
          <cell r="R1499">
            <v>71430</v>
          </cell>
          <cell r="S1499">
            <v>267548</v>
          </cell>
        </row>
        <row r="1500">
          <cell r="A1500">
            <v>1500</v>
          </cell>
          <cell r="C1500" t="str">
            <v>분전반</v>
          </cell>
          <cell r="D1500" t="str">
            <v>LP-JB</v>
          </cell>
          <cell r="E1500" t="str">
            <v>면</v>
          </cell>
          <cell r="L1500" t="str">
            <v>세광기전㈜</v>
          </cell>
          <cell r="M1500">
            <v>267548</v>
          </cell>
          <cell r="N1500" t="str">
            <v>동성계전㈜</v>
          </cell>
          <cell r="O1500">
            <v>271018</v>
          </cell>
          <cell r="P1500" t="str">
            <v>하나기전㈜</v>
          </cell>
          <cell r="Q1500">
            <v>272735</v>
          </cell>
          <cell r="R1500">
            <v>71430</v>
          </cell>
          <cell r="S1500">
            <v>267548</v>
          </cell>
        </row>
        <row r="1501">
          <cell r="A1501">
            <v>1501</v>
          </cell>
          <cell r="C1501" t="str">
            <v>분전반</v>
          </cell>
          <cell r="D1501" t="str">
            <v>LP-TB</v>
          </cell>
          <cell r="E1501" t="str">
            <v>면</v>
          </cell>
          <cell r="L1501" t="str">
            <v>세광기전㈜</v>
          </cell>
          <cell r="M1501">
            <v>267548</v>
          </cell>
          <cell r="N1501" t="str">
            <v>동성계전㈜</v>
          </cell>
          <cell r="O1501">
            <v>271018</v>
          </cell>
          <cell r="P1501" t="str">
            <v>하나기전㈜</v>
          </cell>
          <cell r="Q1501">
            <v>272735</v>
          </cell>
          <cell r="R1501">
            <v>71430</v>
          </cell>
          <cell r="S1501">
            <v>267548</v>
          </cell>
        </row>
        <row r="1502">
          <cell r="A1502">
            <v>1502</v>
          </cell>
          <cell r="C1502" t="str">
            <v>분전반</v>
          </cell>
          <cell r="D1502" t="str">
            <v>온풍기용MCCB박스</v>
          </cell>
          <cell r="E1502" t="str">
            <v>면</v>
          </cell>
          <cell r="L1502" t="str">
            <v>세광기전㈜</v>
          </cell>
          <cell r="M1502">
            <v>324642</v>
          </cell>
          <cell r="N1502" t="str">
            <v>동성계전㈜</v>
          </cell>
          <cell r="O1502">
            <v>330198</v>
          </cell>
          <cell r="P1502" t="str">
            <v>하나기전㈜</v>
          </cell>
          <cell r="Q1502">
            <v>332976</v>
          </cell>
          <cell r="R1502">
            <v>70919</v>
          </cell>
          <cell r="S1502">
            <v>324642</v>
          </cell>
        </row>
        <row r="1503">
          <cell r="A1503">
            <v>1503</v>
          </cell>
          <cell r="C1503" t="str">
            <v>LOP</v>
          </cell>
          <cell r="D1503" t="str">
            <v>LOP-103 A</v>
          </cell>
          <cell r="E1503" t="str">
            <v>면</v>
          </cell>
          <cell r="L1503" t="str">
            <v>세광기전㈜</v>
          </cell>
          <cell r="M1503">
            <v>900420</v>
          </cell>
          <cell r="N1503" t="str">
            <v>동성계전㈜</v>
          </cell>
          <cell r="O1503">
            <v>914211</v>
          </cell>
          <cell r="P1503" t="str">
            <v>하나기전㈜</v>
          </cell>
          <cell r="Q1503">
            <v>921009</v>
          </cell>
          <cell r="R1503">
            <v>42924</v>
          </cell>
          <cell r="S1503">
            <v>900420</v>
          </cell>
        </row>
        <row r="1504">
          <cell r="A1504">
            <v>1504</v>
          </cell>
          <cell r="C1504" t="str">
            <v>LOP</v>
          </cell>
          <cell r="D1504" t="str">
            <v>LOP-103 B</v>
          </cell>
          <cell r="E1504" t="str">
            <v>면</v>
          </cell>
          <cell r="L1504" t="str">
            <v>세광기전㈜</v>
          </cell>
          <cell r="M1504">
            <v>900420</v>
          </cell>
          <cell r="N1504" t="str">
            <v>동성계전㈜</v>
          </cell>
          <cell r="O1504">
            <v>914211</v>
          </cell>
          <cell r="P1504" t="str">
            <v>하나기전㈜</v>
          </cell>
          <cell r="Q1504">
            <v>921009</v>
          </cell>
          <cell r="R1504">
            <v>42924</v>
          </cell>
          <cell r="S1504">
            <v>900420</v>
          </cell>
        </row>
        <row r="1505">
          <cell r="A1505">
            <v>1505</v>
          </cell>
          <cell r="C1505" t="str">
            <v>LOP</v>
          </cell>
          <cell r="D1505" t="str">
            <v>LOP-103 C</v>
          </cell>
          <cell r="E1505" t="str">
            <v>면</v>
          </cell>
          <cell r="L1505" t="str">
            <v>세광기전㈜</v>
          </cell>
          <cell r="M1505">
            <v>900420</v>
          </cell>
          <cell r="N1505" t="str">
            <v>동성계전㈜</v>
          </cell>
          <cell r="O1505">
            <v>914211</v>
          </cell>
          <cell r="P1505" t="str">
            <v>하나기전㈜</v>
          </cell>
          <cell r="Q1505">
            <v>921009</v>
          </cell>
          <cell r="R1505">
            <v>42924</v>
          </cell>
          <cell r="S1505">
            <v>900420</v>
          </cell>
        </row>
        <row r="1506">
          <cell r="A1506">
            <v>1506</v>
          </cell>
          <cell r="C1506" t="str">
            <v>LOP</v>
          </cell>
          <cell r="D1506" t="str">
            <v>LOP-104 A</v>
          </cell>
          <cell r="E1506" t="str">
            <v>면</v>
          </cell>
          <cell r="L1506" t="str">
            <v>세광기전㈜</v>
          </cell>
          <cell r="M1506">
            <v>900420</v>
          </cell>
          <cell r="N1506" t="str">
            <v>동성계전㈜</v>
          </cell>
          <cell r="O1506">
            <v>914211</v>
          </cell>
          <cell r="P1506" t="str">
            <v>하나기전㈜</v>
          </cell>
          <cell r="Q1506">
            <v>921009</v>
          </cell>
          <cell r="R1506">
            <v>42924</v>
          </cell>
          <cell r="S1506">
            <v>900420</v>
          </cell>
        </row>
        <row r="1507">
          <cell r="A1507">
            <v>1507</v>
          </cell>
          <cell r="C1507" t="str">
            <v>LOP</v>
          </cell>
          <cell r="D1507" t="str">
            <v>LOP-104 B</v>
          </cell>
          <cell r="E1507" t="str">
            <v>면</v>
          </cell>
          <cell r="L1507" t="str">
            <v>세광기전㈜</v>
          </cell>
          <cell r="M1507">
            <v>900420</v>
          </cell>
          <cell r="N1507" t="str">
            <v>동성계전㈜</v>
          </cell>
          <cell r="O1507">
            <v>914211</v>
          </cell>
          <cell r="P1507" t="str">
            <v>하나기전㈜</v>
          </cell>
          <cell r="Q1507">
            <v>921009</v>
          </cell>
          <cell r="R1507">
            <v>42924</v>
          </cell>
          <cell r="S1507">
            <v>900420</v>
          </cell>
        </row>
        <row r="1508">
          <cell r="A1508">
            <v>1508</v>
          </cell>
          <cell r="C1508" t="str">
            <v>LOP</v>
          </cell>
          <cell r="D1508" t="str">
            <v>LOP-1007</v>
          </cell>
          <cell r="E1508" t="str">
            <v>면</v>
          </cell>
          <cell r="L1508" t="str">
            <v>세광기전㈜</v>
          </cell>
          <cell r="M1508">
            <v>817682</v>
          </cell>
          <cell r="N1508" t="str">
            <v>동성계전㈜</v>
          </cell>
          <cell r="O1508">
            <v>829854</v>
          </cell>
          <cell r="P1508" t="str">
            <v>하나기전㈜</v>
          </cell>
          <cell r="Q1508">
            <v>835818</v>
          </cell>
          <cell r="R1508">
            <v>70420</v>
          </cell>
          <cell r="S1508">
            <v>817682</v>
          </cell>
        </row>
        <row r="1509">
          <cell r="A1509">
            <v>1509</v>
          </cell>
          <cell r="C1509" t="str">
            <v>LOP</v>
          </cell>
          <cell r="D1509" t="str">
            <v>LOP-1112</v>
          </cell>
          <cell r="E1509" t="str">
            <v>면</v>
          </cell>
          <cell r="L1509" t="str">
            <v>세광기전㈜</v>
          </cell>
          <cell r="M1509">
            <v>817682</v>
          </cell>
          <cell r="N1509" t="str">
            <v>동성계전㈜</v>
          </cell>
          <cell r="O1509">
            <v>829854</v>
          </cell>
          <cell r="P1509" t="str">
            <v>하나기전㈜</v>
          </cell>
          <cell r="Q1509">
            <v>835818</v>
          </cell>
          <cell r="R1509">
            <v>70420</v>
          </cell>
          <cell r="S1509">
            <v>817682</v>
          </cell>
        </row>
        <row r="1510">
          <cell r="A1510">
            <v>1510</v>
          </cell>
          <cell r="C1510" t="str">
            <v>LOP</v>
          </cell>
          <cell r="D1510" t="str">
            <v>LOP-808</v>
          </cell>
          <cell r="E1510" t="str">
            <v>면</v>
          </cell>
          <cell r="L1510" t="str">
            <v>세광기전㈜</v>
          </cell>
          <cell r="M1510">
            <v>817682</v>
          </cell>
          <cell r="N1510" t="str">
            <v>동성계전㈜</v>
          </cell>
          <cell r="O1510">
            <v>829854</v>
          </cell>
          <cell r="P1510" t="str">
            <v>하나기전㈜</v>
          </cell>
          <cell r="Q1510">
            <v>835818</v>
          </cell>
          <cell r="R1510">
            <v>70420</v>
          </cell>
          <cell r="S1510">
            <v>817682</v>
          </cell>
        </row>
        <row r="1511">
          <cell r="A1511">
            <v>1511</v>
          </cell>
          <cell r="C1511" t="str">
            <v>LOP</v>
          </cell>
          <cell r="D1511" t="str">
            <v>LOP-1220</v>
          </cell>
          <cell r="E1511" t="str">
            <v>면</v>
          </cell>
          <cell r="L1511" t="str">
            <v>세광기전㈜</v>
          </cell>
          <cell r="M1511">
            <v>817682</v>
          </cell>
          <cell r="N1511" t="str">
            <v>동성계전㈜</v>
          </cell>
          <cell r="O1511">
            <v>829854</v>
          </cell>
          <cell r="P1511" t="str">
            <v>하나기전㈜</v>
          </cell>
          <cell r="Q1511">
            <v>835818</v>
          </cell>
          <cell r="R1511">
            <v>70420</v>
          </cell>
          <cell r="S1511">
            <v>817682</v>
          </cell>
        </row>
        <row r="1512">
          <cell r="A1512">
            <v>1512</v>
          </cell>
          <cell r="C1512" t="str">
            <v>LOP</v>
          </cell>
          <cell r="D1512" t="str">
            <v>LOP-1211 C</v>
          </cell>
          <cell r="E1512" t="str">
            <v>면</v>
          </cell>
          <cell r="L1512" t="str">
            <v>세광기전㈜</v>
          </cell>
          <cell r="M1512">
            <v>690622</v>
          </cell>
          <cell r="N1512" t="str">
            <v>동성계전㈜</v>
          </cell>
          <cell r="O1512">
            <v>702322</v>
          </cell>
          <cell r="P1512" t="str">
            <v>하나기전㈜</v>
          </cell>
          <cell r="Q1512">
            <v>708118</v>
          </cell>
          <cell r="R1512">
            <v>42924</v>
          </cell>
          <cell r="S1512">
            <v>690622</v>
          </cell>
        </row>
        <row r="1513">
          <cell r="A1513">
            <v>1513</v>
          </cell>
          <cell r="C1513" t="str">
            <v>예비품 및 공구</v>
          </cell>
          <cell r="E1513" t="str">
            <v>식</v>
          </cell>
          <cell r="L1513" t="str">
            <v>세광기전㈜</v>
          </cell>
          <cell r="M1513">
            <v>3316000</v>
          </cell>
          <cell r="N1513" t="str">
            <v>동성계전㈜</v>
          </cell>
          <cell r="O1513">
            <v>3382500</v>
          </cell>
          <cell r="P1513" t="str">
            <v>하나기전㈜</v>
          </cell>
          <cell r="Q1513">
            <v>3415450</v>
          </cell>
          <cell r="S1513">
            <v>3316000</v>
          </cell>
        </row>
        <row r="1514">
          <cell r="A1514">
            <v>1514</v>
          </cell>
          <cell r="S1514" t="str">
            <v/>
          </cell>
        </row>
        <row r="1515">
          <cell r="A1515">
            <v>1515</v>
          </cell>
          <cell r="S1515" t="str">
            <v/>
          </cell>
        </row>
        <row r="1516">
          <cell r="A1516">
            <v>1516</v>
          </cell>
          <cell r="S1516" t="str">
            <v/>
          </cell>
        </row>
        <row r="1517">
          <cell r="A1517">
            <v>1517</v>
          </cell>
          <cell r="S1517" t="str">
            <v/>
          </cell>
        </row>
        <row r="1518">
          <cell r="A1518">
            <v>1518</v>
          </cell>
          <cell r="S1518" t="str">
            <v/>
          </cell>
        </row>
        <row r="1519">
          <cell r="A1519">
            <v>1519</v>
          </cell>
          <cell r="S1519" t="str">
            <v/>
          </cell>
        </row>
        <row r="1520">
          <cell r="A1520">
            <v>1520</v>
          </cell>
          <cell r="S1520" t="str">
            <v/>
          </cell>
        </row>
        <row r="1521">
          <cell r="A1521">
            <v>1521</v>
          </cell>
          <cell r="S1521" t="str">
            <v/>
          </cell>
        </row>
        <row r="1522">
          <cell r="A1522">
            <v>1522</v>
          </cell>
          <cell r="S1522" t="str">
            <v/>
          </cell>
        </row>
        <row r="1523">
          <cell r="A1523">
            <v>1523</v>
          </cell>
          <cell r="S1523" t="str">
            <v/>
          </cell>
        </row>
        <row r="1524">
          <cell r="A1524">
            <v>1524</v>
          </cell>
          <cell r="S1524" t="str">
            <v/>
          </cell>
        </row>
        <row r="1525">
          <cell r="A1525">
            <v>1525</v>
          </cell>
          <cell r="S1525" t="str">
            <v/>
          </cell>
        </row>
        <row r="1526">
          <cell r="A1526">
            <v>1526</v>
          </cell>
          <cell r="S1526" t="str">
            <v/>
          </cell>
        </row>
        <row r="1527">
          <cell r="A1527">
            <v>1527</v>
          </cell>
          <cell r="S1527" t="str">
            <v/>
          </cell>
        </row>
        <row r="1528">
          <cell r="A1528">
            <v>1528</v>
          </cell>
          <cell r="S1528" t="str">
            <v/>
          </cell>
        </row>
        <row r="1529">
          <cell r="A1529">
            <v>1529</v>
          </cell>
          <cell r="S1529" t="str">
            <v/>
          </cell>
        </row>
        <row r="1530">
          <cell r="A1530">
            <v>1530</v>
          </cell>
          <cell r="S1530" t="str">
            <v/>
          </cell>
        </row>
      </sheetData>
      <sheetData sheetId="94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건축음향내역서"/>
      <sheetName val="Sheet1"/>
      <sheetName val="Sheet2"/>
      <sheetName val="Sheet3"/>
      <sheetName val="가격표"/>
      <sheetName val="건축음향"/>
      <sheetName val="방송일위대가"/>
      <sheetName val="#REF"/>
      <sheetName val="신우"/>
      <sheetName val="과천MAIN"/>
      <sheetName val="시행후면적"/>
      <sheetName val="수지예산"/>
      <sheetName val="제-노임"/>
      <sheetName val="제직재"/>
      <sheetName val="_x0000__x0004_"/>
      <sheetName val="일위대가"/>
      <sheetName val="선로수량집계"/>
      <sheetName val="장비수량집계"/>
      <sheetName val="지장수량집계"/>
      <sheetName val="철거"/>
      <sheetName val="일위대가(가설)"/>
      <sheetName val="부하계산서"/>
      <sheetName val="노임이"/>
      <sheetName val="수량산출"/>
      <sheetName val="표지"/>
      <sheetName val="갑지"/>
      <sheetName val="총괄표"/>
      <sheetName val="음향설비"/>
      <sheetName val="영상설비"/>
      <sheetName val="견"/>
      <sheetName val="경율산정"/>
      <sheetName val="EP0618"/>
      <sheetName val="내역서1999.8최종"/>
      <sheetName val="제경집계"/>
      <sheetName val="N賃率-職"/>
      <sheetName val="단가산출1"/>
      <sheetName val="경비율"/>
      <sheetName val="결산"/>
      <sheetName val="집계표"/>
      <sheetName val="DB"/>
      <sheetName val="2000년1차"/>
      <sheetName val="유림골조"/>
      <sheetName val="환경기계공정표 (3)"/>
      <sheetName val="전기"/>
      <sheetName val=""/>
      <sheetName val="운영도(변경후)"/>
      <sheetName val="울산시산표"/>
      <sheetName val="수리결과"/>
      <sheetName val="현장관리비"/>
      <sheetName val="단가"/>
      <sheetName val="대비"/>
      <sheetName val="기본일위"/>
      <sheetName val="조건표"/>
      <sheetName val="계약용량(서포)"/>
      <sheetName val="경산"/>
      <sheetName val="1호인버트수량"/>
      <sheetName val="설계내역서"/>
      <sheetName val="I一般比"/>
      <sheetName val="경율산정.XLS"/>
      <sheetName val="ABUT수량-A1"/>
      <sheetName val="?_x0004_"/>
      <sheetName val="J直材4"/>
      <sheetName val="소비자가"/>
      <sheetName val="발신정보"/>
      <sheetName val="__x0004_"/>
      <sheetName val="DATE"/>
      <sheetName val="1.설계조건"/>
      <sheetName val="날개벽수량표"/>
      <sheetName val="데이타"/>
      <sheetName val="식재인부"/>
      <sheetName val="기존단가 (2)"/>
      <sheetName val="금액내역서"/>
      <sheetName val="사통"/>
      <sheetName val="맨홀토공산출"/>
      <sheetName val="9811"/>
      <sheetName val="01"/>
      <sheetName val="DATA"/>
      <sheetName val="공종별집계표"/>
      <sheetName val="납부서"/>
      <sheetName val="VXXXXXXX"/>
      <sheetName val="ECSYSTEM"/>
      <sheetName val="ECSYSTEM_2"/>
      <sheetName val="ECSYSTEM_3"/>
      <sheetName val="원가"/>
      <sheetName val="집계"/>
      <sheetName val="내역"/>
      <sheetName val="소요량"/>
      <sheetName val="목록"/>
      <sheetName val="일위"/>
      <sheetName val="간노비"/>
      <sheetName val="경비"/>
      <sheetName val="산재"/>
      <sheetName val="산재비율"/>
      <sheetName val="고용"/>
      <sheetName val="배부"/>
      <sheetName val="완성1"/>
      <sheetName val="완성2"/>
      <sheetName val="일반"/>
      <sheetName val="일반비율"/>
      <sheetName val="이윤"/>
      <sheetName val="이윤비율"/>
      <sheetName val="출력제외----"/>
      <sheetName val="노임"/>
      <sheetName val="안전"/>
      <sheetName val="안전비율"/>
      <sheetName val="내역2"/>
      <sheetName val="목록2"/>
      <sheetName val="단가2"/>
      <sheetName val="일위2"/>
      <sheetName val="준설산출근거"/>
      <sheetName val="퇴직"/>
      <sheetName val="건강"/>
      <sheetName val="연금"/>
      <sheetName val="노인"/>
      <sheetName val="소일위대가코드표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건축내역"/>
      <sheetName val="laroux"/>
      <sheetName val="국산 (2)"/>
      <sheetName val="외산 (2)"/>
      <sheetName val="내역(구)"/>
      <sheetName val="지수결과표(신)"/>
      <sheetName val="내역(신)"/>
      <sheetName val="N(R)"/>
      <sheetName val="일위대가(R)"/>
      <sheetName val="S"/>
      <sheetName val="단가산출서"/>
      <sheetName val="내역(총)"/>
      <sheetName val="제출문"/>
      <sheetName val="조사개요"/>
      <sheetName val="물가변동지수표"/>
      <sheetName val="비목별계수표"/>
      <sheetName val="결과표(총)"/>
      <sheetName val="장비가격"/>
      <sheetName val="지수조정율산출결과표"/>
      <sheetName val="내역서(1)"/>
      <sheetName val="지수조정율산출결과표(2)"/>
      <sheetName val="내역서(2)"/>
      <sheetName val="N"/>
      <sheetName val="일위(건축)"/>
      <sheetName val="기계"/>
      <sheetName val="원가"/>
      <sheetName val="결과표"/>
      <sheetName val="내역서"/>
      <sheetName val="적용대가"/>
      <sheetName val="경비집계표"/>
      <sheetName val="노무비"/>
      <sheetName val="9811"/>
      <sheetName val="참조"/>
      <sheetName val="예산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가설)"/>
      <sheetName val="예산서"/>
      <sheetName val="노임단가"/>
      <sheetName val="경비"/>
      <sheetName val="건축내역"/>
      <sheetName val="궤도부설(424-441,1-27)"/>
      <sheetName val="레일단(70-125)"/>
      <sheetName val="장대단(55-71,126-129)"/>
      <sheetName val="궤도철거(442-448,36-54,130-134)"/>
      <sheetName val="분기(135-174,257-302)"/>
      <sheetName val="교상침목(177-183,151-184,254-262)"/>
      <sheetName val="침목단WT(182-246)"/>
      <sheetName val="궤도이설(20-27)"/>
      <sheetName val="기타1(558-577,263-293)"/>
      <sheetName val="자갈"/>
      <sheetName val="기타2(336-382)"/>
      <sheetName val="장,교(549-571,5-6,11-12,16-17,22"/>
      <sheetName val="체결구(348-375)"/>
      <sheetName val="기계상차(388)"/>
      <sheetName val="용접(389-423)"/>
      <sheetName val="장대(449-475)"/>
      <sheetName val="레일w(476-494)"/>
      <sheetName val="레일P(495-501)"/>
      <sheetName val="침목WT(502-518)"/>
      <sheetName val="침목PP(533-548)"/>
      <sheetName val="궤간정정"/>
      <sheetName val="면(37)"/>
      <sheetName val="면맞춤"/>
      <sheetName val="줄(37)"/>
      <sheetName val="줄맞춤"/>
      <sheetName val="유간(37)"/>
      <sheetName val="유간정정"/>
      <sheetName val="처짐(37)"/>
      <sheetName val="이음처짐"/>
      <sheetName val="위치(37)"/>
      <sheetName val="위치정정"/>
      <sheetName val="다지기(37)"/>
      <sheetName val="총다지기"/>
      <sheetName val="자갈치기(37)"/>
      <sheetName val="자갈치기"/>
      <sheetName val="분기보수"/>
      <sheetName val="기타"/>
      <sheetName val="가설소"/>
      <sheetName val="신품"/>
      <sheetName val="노무비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4"/>
      <sheetName val="집계"/>
      <sheetName val="#REF"/>
      <sheetName val="경산"/>
      <sheetName val="직노"/>
      <sheetName val="Sheet1"/>
      <sheetName val="Sheet2"/>
      <sheetName val="Sheet3"/>
      <sheetName val="Sheet4"/>
      <sheetName val="Sheet5"/>
      <sheetName val="이천향토(모형제작)"/>
      <sheetName val="원가"/>
      <sheetName val="총괄"/>
      <sheetName val="실행내역"/>
      <sheetName val="총괄집계표"/>
      <sheetName val="발신정보"/>
      <sheetName val="순공사비"/>
      <sheetName val="적현로"/>
      <sheetName val="기본일위"/>
      <sheetName val="CT "/>
      <sheetName val="을지"/>
      <sheetName val="공조기휀"/>
      <sheetName val="건축내역"/>
      <sheetName val="3BL공동구 수량"/>
      <sheetName val="노무비"/>
      <sheetName val="I一般比"/>
      <sheetName val="N賃率-職"/>
      <sheetName val="납부서"/>
      <sheetName val="2공구산출내역"/>
      <sheetName val="일위목차"/>
      <sheetName val="단"/>
      <sheetName val="단위단가"/>
      <sheetName val="연부97-1"/>
      <sheetName val="갑지1"/>
      <sheetName val="내역"/>
      <sheetName val="판매시설"/>
      <sheetName val="노임단가"/>
      <sheetName val="내역1"/>
      <sheetName val="공조기(삭제)"/>
      <sheetName val="경비"/>
      <sheetName val="재료"/>
      <sheetName val="설치자재"/>
      <sheetName val="부하LOAD"/>
      <sheetName val="J直材4"/>
      <sheetName val="수량산출"/>
      <sheetName val="조직"/>
      <sheetName val="국내조달(통합-1)"/>
      <sheetName val="내역서"/>
      <sheetName val="일위대가목록"/>
      <sheetName val="부대tu"/>
      <sheetName val="설직재-1"/>
      <sheetName val="제직재"/>
      <sheetName val="일위"/>
      <sheetName val="원가 (2)"/>
      <sheetName val="조도계산서 (도서)"/>
      <sheetName val="물량"/>
      <sheetName val="단위수량"/>
      <sheetName val="일반부표"/>
      <sheetName val="설계명세"/>
      <sheetName val="일위목록"/>
      <sheetName val="샘플표지"/>
      <sheetName val="유림골조"/>
      <sheetName val="8.PILE  (돌출)"/>
      <sheetName val="기초대가"/>
      <sheetName val="원가계산서"/>
      <sheetName val="설계내역서"/>
      <sheetName val="BID"/>
      <sheetName val="0000"/>
      <sheetName val="일위대가"/>
      <sheetName val="Macro1"/>
      <sheetName val="참고"/>
      <sheetName val="1안"/>
      <sheetName val="견적을지"/>
      <sheetName val="내역서(변경)"/>
      <sheetName val="산출내역서"/>
      <sheetName val="1차설계변경내역"/>
      <sheetName val="교대(A1)"/>
      <sheetName val="내역서2안"/>
      <sheetName val="패널"/>
      <sheetName val="홍보비디오"/>
      <sheetName val="1차 내역서"/>
      <sheetName val="준검 내역서"/>
      <sheetName val="코드"/>
      <sheetName val="파일의이용"/>
      <sheetName val="수지예산"/>
      <sheetName val="000000"/>
      <sheetName val="48일위"/>
      <sheetName val="ABUT수량-A1"/>
      <sheetName val="날개벽"/>
      <sheetName val="공사내역"/>
      <sheetName val="리츠"/>
      <sheetName val="갑지(추정)"/>
      <sheetName val="항목별"/>
      <sheetName val="예가표"/>
      <sheetName val="APT"/>
      <sheetName val="금액내역서"/>
      <sheetName val="2000년1차"/>
      <sheetName val="가압장(토목)"/>
      <sheetName val="제-노임"/>
      <sheetName val="수로교총재료집계"/>
      <sheetName val="도근좌표"/>
      <sheetName val="계림(함평)"/>
      <sheetName val="계림(장성)"/>
      <sheetName val="EACT10"/>
      <sheetName val="공종목록표"/>
      <sheetName val="목차"/>
      <sheetName val="매매"/>
      <sheetName val="견적서_1개매장"/>
      <sheetName val="내역 (2)"/>
      <sheetName val="공수집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비 (2)"/>
      <sheetName val="토목 (2)"/>
      <sheetName val="건축 (2)"/>
      <sheetName val="퍼스트"/>
      <sheetName val="요율맨"/>
      <sheetName val="산출내역서집계표"/>
      <sheetName val="건축"/>
      <sheetName val="토목"/>
      <sheetName val="설비"/>
      <sheetName val="일위목록"/>
      <sheetName val="일위대가(가설)"/>
      <sheetName val="4)유동표"/>
      <sheetName val="노무비"/>
    </sheetNames>
    <sheetDataSet>
      <sheetData sheetId="0"/>
      <sheetData sheetId="1"/>
      <sheetData sheetId="2"/>
      <sheetData sheetId="3"/>
      <sheetData sheetId="4"/>
      <sheetData sheetId="5">
        <row r="2">
          <cell r="AB2" t="str">
            <v>공사명 : 한국애니메이션고등학교 신축공사</v>
          </cell>
          <cell r="AR2" t="str">
            <v>(단위:원)</v>
          </cell>
        </row>
        <row r="3">
          <cell r="D3" t="str">
            <v>항  목  별</v>
          </cell>
          <cell r="F3" t="str">
            <v xml:space="preserve">자   재   비 </v>
          </cell>
          <cell r="G3" t="str">
            <v>노    무    비</v>
          </cell>
          <cell r="H3" t="str">
            <v>경         비</v>
          </cell>
          <cell r="I3" t="str">
            <v>합         계</v>
          </cell>
          <cell r="J3" t="str">
            <v>금    액</v>
          </cell>
          <cell r="L3" t="str">
            <v>비    고</v>
          </cell>
          <cell r="AB3" t="str">
            <v>항  목  별</v>
          </cell>
          <cell r="AD3" t="str">
            <v>교사동</v>
          </cell>
          <cell r="AE3" t="str">
            <v>교사동</v>
          </cell>
          <cell r="AF3" t="str">
            <v>교사동</v>
          </cell>
          <cell r="AG3" t="str">
            <v>교사동</v>
          </cell>
          <cell r="AH3" t="str">
            <v>다목적실</v>
          </cell>
          <cell r="AI3" t="str">
            <v>다목적실</v>
          </cell>
          <cell r="AJ3" t="str">
            <v>다목적실</v>
          </cell>
          <cell r="AK3" t="str">
            <v>다목적실</v>
          </cell>
          <cell r="AL3" t="str">
            <v>본관개축</v>
          </cell>
          <cell r="AM3" t="str">
            <v>본관개축</v>
          </cell>
          <cell r="AN3" t="str">
            <v>본관개축</v>
          </cell>
          <cell r="AO3" t="str">
            <v>본관개축</v>
          </cell>
          <cell r="AP3" t="str">
            <v>금  액</v>
          </cell>
          <cell r="AQ3" t="str">
            <v>단위</v>
          </cell>
          <cell r="AR3" t="str">
            <v>비    고</v>
          </cell>
        </row>
        <row r="4">
          <cell r="F4" t="str">
            <v>금    액</v>
          </cell>
          <cell r="G4" t="str">
            <v>금    액</v>
          </cell>
          <cell r="H4" t="str">
            <v>금    액</v>
          </cell>
          <cell r="I4" t="str">
            <v>단 가</v>
          </cell>
          <cell r="AD4" t="str">
            <v>재료비</v>
          </cell>
          <cell r="AE4" t="str">
            <v>노무비</v>
          </cell>
          <cell r="AF4" t="str">
            <v>경비</v>
          </cell>
          <cell r="AG4" t="str">
            <v>금    액</v>
          </cell>
          <cell r="AH4" t="str">
            <v>재료비</v>
          </cell>
          <cell r="AI4" t="str">
            <v>노무비</v>
          </cell>
          <cell r="AJ4" t="str">
            <v>경비</v>
          </cell>
          <cell r="AK4" t="str">
            <v>금    액</v>
          </cell>
          <cell r="AL4" t="str">
            <v>재료비</v>
          </cell>
          <cell r="AM4" t="str">
            <v>노무비</v>
          </cell>
          <cell r="AN4" t="str">
            <v>경비</v>
          </cell>
          <cell r="AO4" t="str">
            <v>금    액</v>
          </cell>
        </row>
        <row r="6">
          <cell r="D6" t="str">
            <v xml:space="preserve">  1.공종별합계</v>
          </cell>
          <cell r="F6">
            <v>0</v>
          </cell>
          <cell r="G6">
            <v>0</v>
          </cell>
          <cell r="H6">
            <v>0</v>
          </cell>
          <cell r="J6">
            <v>0</v>
          </cell>
          <cell r="K6" t="str">
            <v>원</v>
          </cell>
          <cell r="L6" t="str">
            <v xml:space="preserve">※ 좌측란의 금액은 재료비+직접노무비+산출경비를 </v>
          </cell>
          <cell r="AB6" t="str">
            <v xml:space="preserve">  1.공종별합계</v>
          </cell>
          <cell r="AP6">
            <v>5700349443</v>
          </cell>
          <cell r="AQ6" t="str">
            <v>원</v>
          </cell>
          <cell r="AR6" t="str">
            <v xml:space="preserve">※ 좌측란의 금액은 재료비+직접노무비+산출경비를 </v>
          </cell>
        </row>
        <row r="7">
          <cell r="E7" t="str">
            <v>가.건축공사</v>
          </cell>
          <cell r="L7" t="str">
            <v xml:space="preserve">     합산한 금액임.</v>
          </cell>
          <cell r="AC7" t="str">
            <v>가.건축공사</v>
          </cell>
          <cell r="AR7" t="str">
            <v xml:space="preserve">     합산한 금액임.</v>
          </cell>
        </row>
        <row r="8">
          <cell r="E8" t="str">
            <v>01 공 통 가 설 공 사</v>
          </cell>
          <cell r="J8">
            <v>0</v>
          </cell>
          <cell r="AC8" t="str">
            <v>01 공통가설공사</v>
          </cell>
          <cell r="AD8">
            <v>2731827</v>
          </cell>
          <cell r="AE8">
            <v>6389541</v>
          </cell>
          <cell r="AF8">
            <v>20590751</v>
          </cell>
          <cell r="AG8">
            <v>29712119</v>
          </cell>
          <cell r="AP8">
            <v>29712119</v>
          </cell>
          <cell r="AQ8" t="str">
            <v>원</v>
          </cell>
        </row>
        <row r="9">
          <cell r="E9" t="str">
            <v>02 가  설  공  사</v>
          </cell>
          <cell r="J9">
            <v>0</v>
          </cell>
          <cell r="K9" t="str">
            <v>원</v>
          </cell>
          <cell r="L9" t="str">
            <v>※ 각동별 공종별 합계금액을 표시.</v>
          </cell>
          <cell r="AC9" t="str">
            <v>02 가설공사</v>
          </cell>
          <cell r="AD9">
            <v>23570253</v>
          </cell>
          <cell r="AE9">
            <v>169770133</v>
          </cell>
          <cell r="AF9">
            <v>0</v>
          </cell>
          <cell r="AG9">
            <v>193340386</v>
          </cell>
          <cell r="AH9">
            <v>4580504</v>
          </cell>
          <cell r="AI9">
            <v>31737335</v>
          </cell>
          <cell r="AJ9">
            <v>0</v>
          </cell>
          <cell r="AK9">
            <v>36317839</v>
          </cell>
          <cell r="AP9">
            <v>229658225</v>
          </cell>
          <cell r="AQ9" t="str">
            <v>원</v>
          </cell>
          <cell r="AR9" t="str">
            <v>※ 각동별 공종별 합계금액을 표시.</v>
          </cell>
        </row>
        <row r="10">
          <cell r="E10" t="str">
            <v xml:space="preserve">03 토   공   사 </v>
          </cell>
          <cell r="J10">
            <v>0</v>
          </cell>
          <cell r="K10" t="str">
            <v>원</v>
          </cell>
          <cell r="AC10" t="str">
            <v>03 토공사</v>
          </cell>
          <cell r="AD10">
            <v>7362273</v>
          </cell>
          <cell r="AE10">
            <v>11004026</v>
          </cell>
          <cell r="AF10">
            <v>12528209</v>
          </cell>
          <cell r="AG10">
            <v>30894508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34596</v>
          </cell>
          <cell r="AM10">
            <v>81141</v>
          </cell>
          <cell r="AN10">
            <v>67311</v>
          </cell>
          <cell r="AO10">
            <v>183048</v>
          </cell>
          <cell r="AP10">
            <v>31077556</v>
          </cell>
          <cell r="AQ10" t="str">
            <v>원</v>
          </cell>
        </row>
        <row r="11">
          <cell r="E11" t="str">
            <v>04 철근콘크리트공사</v>
          </cell>
          <cell r="J11">
            <v>0</v>
          </cell>
          <cell r="K11" t="str">
            <v>원</v>
          </cell>
          <cell r="AC11" t="str">
            <v>04 흙막이및 토공사</v>
          </cell>
          <cell r="AH11">
            <v>11636379</v>
          </cell>
          <cell r="AI11">
            <v>20237015</v>
          </cell>
          <cell r="AJ11">
            <v>14333004</v>
          </cell>
          <cell r="AK11">
            <v>46206398</v>
          </cell>
          <cell r="AP11">
            <v>46206398</v>
          </cell>
          <cell r="AQ11" t="str">
            <v>원</v>
          </cell>
        </row>
        <row r="12">
          <cell r="E12" t="str">
            <v>05 조  적  공  사</v>
          </cell>
          <cell r="J12">
            <v>0</v>
          </cell>
          <cell r="K12" t="str">
            <v>원</v>
          </cell>
          <cell r="AC12" t="str">
            <v>05 철근콘크리트공사</v>
          </cell>
          <cell r="AD12">
            <v>78807364</v>
          </cell>
          <cell r="AE12">
            <v>452181675</v>
          </cell>
          <cell r="AF12">
            <v>23855486</v>
          </cell>
          <cell r="AG12">
            <v>554844525</v>
          </cell>
          <cell r="AH12">
            <v>34890901</v>
          </cell>
          <cell r="AI12">
            <v>188940786</v>
          </cell>
          <cell r="AJ12">
            <v>7347816</v>
          </cell>
          <cell r="AK12">
            <v>231179503</v>
          </cell>
          <cell r="AL12">
            <v>607710</v>
          </cell>
          <cell r="AM12">
            <v>2118294</v>
          </cell>
          <cell r="AN12">
            <v>113188</v>
          </cell>
          <cell r="AO12">
            <v>2839192</v>
          </cell>
          <cell r="AP12">
            <v>788863220</v>
          </cell>
          <cell r="AQ12" t="str">
            <v>원</v>
          </cell>
        </row>
        <row r="13">
          <cell r="E13" t="str">
            <v>06 철 골 공 사</v>
          </cell>
          <cell r="J13">
            <v>0</v>
          </cell>
          <cell r="K13" t="str">
            <v>원</v>
          </cell>
          <cell r="AC13" t="str">
            <v>06 철골공사</v>
          </cell>
          <cell r="AD13">
            <v>85988808</v>
          </cell>
          <cell r="AE13">
            <v>38048970</v>
          </cell>
          <cell r="AF13">
            <v>2650080</v>
          </cell>
          <cell r="AG13">
            <v>126687858</v>
          </cell>
          <cell r="AH13">
            <v>4059510</v>
          </cell>
          <cell r="AI13">
            <v>4681598</v>
          </cell>
          <cell r="AJ13">
            <v>425596</v>
          </cell>
          <cell r="AK13">
            <v>9166704</v>
          </cell>
          <cell r="AP13">
            <v>135854562</v>
          </cell>
          <cell r="AQ13" t="str">
            <v>원</v>
          </cell>
        </row>
        <row r="14">
          <cell r="E14" t="str">
            <v>07 방  수  공  사</v>
          </cell>
          <cell r="J14">
            <v>0</v>
          </cell>
          <cell r="K14" t="str">
            <v>원</v>
          </cell>
          <cell r="AC14" t="str">
            <v>07 조적공사</v>
          </cell>
          <cell r="AD14">
            <v>97761353</v>
          </cell>
          <cell r="AE14">
            <v>128658792</v>
          </cell>
          <cell r="AF14">
            <v>0</v>
          </cell>
          <cell r="AG14">
            <v>226420145</v>
          </cell>
          <cell r="AH14">
            <v>4837032</v>
          </cell>
          <cell r="AI14">
            <v>16251228</v>
          </cell>
          <cell r="AJ14">
            <v>0</v>
          </cell>
          <cell r="AK14">
            <v>21088260</v>
          </cell>
          <cell r="AP14">
            <v>247508405</v>
          </cell>
          <cell r="AQ14" t="str">
            <v>원</v>
          </cell>
        </row>
        <row r="15">
          <cell r="E15" t="str">
            <v>08 타  일  공  사</v>
          </cell>
          <cell r="J15">
            <v>0</v>
          </cell>
          <cell r="K15" t="str">
            <v>원</v>
          </cell>
          <cell r="AC15" t="str">
            <v>08 방수공사</v>
          </cell>
          <cell r="AD15">
            <v>19407277</v>
          </cell>
          <cell r="AE15">
            <v>70581909</v>
          </cell>
          <cell r="AF15">
            <v>0</v>
          </cell>
          <cell r="AG15">
            <v>89989186</v>
          </cell>
          <cell r="AH15">
            <v>7924562</v>
          </cell>
          <cell r="AI15">
            <v>35492672</v>
          </cell>
          <cell r="AJ15">
            <v>0</v>
          </cell>
          <cell r="AK15">
            <v>43417234</v>
          </cell>
          <cell r="AP15">
            <v>133406420</v>
          </cell>
          <cell r="AQ15" t="str">
            <v>원</v>
          </cell>
        </row>
        <row r="16">
          <cell r="E16" t="str">
            <v xml:space="preserve">09 석   공   사 </v>
          </cell>
          <cell r="J16">
            <v>0</v>
          </cell>
          <cell r="K16" t="str">
            <v>원</v>
          </cell>
          <cell r="AC16" t="str">
            <v xml:space="preserve">09 타일공사 </v>
          </cell>
          <cell r="AD16">
            <v>16066959</v>
          </cell>
          <cell r="AE16">
            <v>12595675</v>
          </cell>
          <cell r="AF16">
            <v>0</v>
          </cell>
          <cell r="AG16">
            <v>28662634</v>
          </cell>
          <cell r="AH16">
            <v>10984933</v>
          </cell>
          <cell r="AI16">
            <v>8914421</v>
          </cell>
          <cell r="AJ16">
            <v>0</v>
          </cell>
          <cell r="AK16">
            <v>19899354</v>
          </cell>
          <cell r="AP16">
            <v>48561988</v>
          </cell>
          <cell r="AQ16" t="str">
            <v>원</v>
          </cell>
        </row>
        <row r="17">
          <cell r="E17" t="str">
            <v>10 금  속  공  사</v>
          </cell>
          <cell r="J17">
            <v>0</v>
          </cell>
          <cell r="K17" t="str">
            <v>원</v>
          </cell>
          <cell r="AC17" t="str">
            <v>10 석공사</v>
          </cell>
          <cell r="AD17">
            <v>49053357</v>
          </cell>
          <cell r="AE17">
            <v>50919676</v>
          </cell>
          <cell r="AF17">
            <v>0</v>
          </cell>
          <cell r="AG17">
            <v>99973033</v>
          </cell>
          <cell r="AH17">
            <v>7417414</v>
          </cell>
          <cell r="AI17">
            <v>5123054</v>
          </cell>
          <cell r="AJ17">
            <v>0</v>
          </cell>
          <cell r="AK17">
            <v>12540468</v>
          </cell>
          <cell r="AP17">
            <v>112513501</v>
          </cell>
          <cell r="AQ17" t="str">
            <v>원</v>
          </cell>
        </row>
        <row r="18">
          <cell r="E18" t="str">
            <v xml:space="preserve">11 목   공   사 </v>
          </cell>
          <cell r="J18">
            <v>0</v>
          </cell>
          <cell r="K18" t="str">
            <v>원</v>
          </cell>
          <cell r="AC18" t="str">
            <v>11 목공사</v>
          </cell>
          <cell r="AD18">
            <v>105000687</v>
          </cell>
          <cell r="AE18">
            <v>6474028</v>
          </cell>
          <cell r="AF18">
            <v>0</v>
          </cell>
          <cell r="AG18">
            <v>111474715</v>
          </cell>
          <cell r="AH18">
            <v>3191759</v>
          </cell>
          <cell r="AI18">
            <v>6988896</v>
          </cell>
          <cell r="AJ18">
            <v>0</v>
          </cell>
          <cell r="AK18">
            <v>10180655</v>
          </cell>
          <cell r="AP18">
            <v>121655370</v>
          </cell>
          <cell r="AQ18" t="str">
            <v>원</v>
          </cell>
        </row>
        <row r="19">
          <cell r="E19" t="str">
            <v>12 미  장  공  사</v>
          </cell>
          <cell r="J19">
            <v>0</v>
          </cell>
          <cell r="K19" t="str">
            <v>원</v>
          </cell>
          <cell r="AC19" t="str">
            <v>12 건축음향내장공사</v>
          </cell>
          <cell r="AD19">
            <v>136055675</v>
          </cell>
          <cell r="AE19">
            <v>52735601</v>
          </cell>
          <cell r="AF19">
            <v>0</v>
          </cell>
          <cell r="AG19">
            <v>188791276</v>
          </cell>
          <cell r="AP19">
            <v>188791276</v>
          </cell>
          <cell r="AQ19" t="str">
            <v>원</v>
          </cell>
        </row>
        <row r="20">
          <cell r="E20" t="str">
            <v>13 창  호  공  사</v>
          </cell>
          <cell r="J20">
            <v>0</v>
          </cell>
          <cell r="K20" t="str">
            <v>원</v>
          </cell>
          <cell r="AC20" t="str">
            <v>13 금속공사</v>
          </cell>
          <cell r="AD20">
            <v>455543338</v>
          </cell>
          <cell r="AE20">
            <v>165367718</v>
          </cell>
          <cell r="AF20">
            <v>33723</v>
          </cell>
          <cell r="AG20">
            <v>620944779</v>
          </cell>
          <cell r="AH20">
            <v>24317084</v>
          </cell>
          <cell r="AI20">
            <v>16121617</v>
          </cell>
          <cell r="AJ20">
            <v>12863</v>
          </cell>
          <cell r="AK20">
            <v>40451564</v>
          </cell>
          <cell r="AP20">
            <v>661396343</v>
          </cell>
          <cell r="AQ20" t="str">
            <v>원</v>
          </cell>
        </row>
        <row r="21">
          <cell r="E21" t="str">
            <v>14 유  리   공  사</v>
          </cell>
          <cell r="J21">
            <v>0</v>
          </cell>
          <cell r="K21" t="str">
            <v>원</v>
          </cell>
          <cell r="AC21" t="str">
            <v>14 미장공사</v>
          </cell>
          <cell r="AD21">
            <v>3142023</v>
          </cell>
          <cell r="AE21">
            <v>73205710</v>
          </cell>
          <cell r="AF21">
            <v>295113</v>
          </cell>
          <cell r="AG21">
            <v>76642846</v>
          </cell>
          <cell r="AH21">
            <v>3366649</v>
          </cell>
          <cell r="AI21">
            <v>44505470</v>
          </cell>
          <cell r="AJ21">
            <v>15180</v>
          </cell>
          <cell r="AK21">
            <v>47887299</v>
          </cell>
          <cell r="AP21">
            <v>124530145</v>
          </cell>
          <cell r="AQ21" t="str">
            <v>원</v>
          </cell>
        </row>
        <row r="22">
          <cell r="E22" t="str">
            <v>15 도  장  공  사</v>
          </cell>
          <cell r="J22">
            <v>0</v>
          </cell>
          <cell r="K22" t="str">
            <v>원</v>
          </cell>
          <cell r="AC22" t="str">
            <v>15 창호공사</v>
          </cell>
          <cell r="AD22">
            <v>245767374</v>
          </cell>
          <cell r="AE22">
            <v>357966</v>
          </cell>
          <cell r="AF22">
            <v>0</v>
          </cell>
          <cell r="AG22">
            <v>246125340</v>
          </cell>
          <cell r="AH22">
            <v>49886199</v>
          </cell>
          <cell r="AI22">
            <v>160029</v>
          </cell>
          <cell r="AJ22">
            <v>0</v>
          </cell>
          <cell r="AK22">
            <v>50046228</v>
          </cell>
          <cell r="AP22">
            <v>296171568</v>
          </cell>
          <cell r="AQ22" t="str">
            <v>원</v>
          </cell>
        </row>
        <row r="23">
          <cell r="E23" t="str">
            <v>16 수  장  공  사</v>
          </cell>
          <cell r="J23">
            <v>0</v>
          </cell>
          <cell r="K23" t="str">
            <v>원</v>
          </cell>
          <cell r="AC23" t="str">
            <v>16 유리공사</v>
          </cell>
          <cell r="AD23">
            <v>58095273</v>
          </cell>
          <cell r="AE23">
            <v>30437764</v>
          </cell>
          <cell r="AF23">
            <v>0</v>
          </cell>
          <cell r="AG23">
            <v>88533037</v>
          </cell>
          <cell r="AH23">
            <v>10930609</v>
          </cell>
          <cell r="AI23">
            <v>5272278</v>
          </cell>
          <cell r="AJ23">
            <v>0</v>
          </cell>
          <cell r="AK23">
            <v>16202887</v>
          </cell>
          <cell r="AP23">
            <v>104735924</v>
          </cell>
          <cell r="AQ23" t="str">
            <v>원</v>
          </cell>
        </row>
        <row r="24">
          <cell r="E24" t="str">
            <v>17 지붕 및 홈통공사</v>
          </cell>
          <cell r="J24">
            <v>0</v>
          </cell>
          <cell r="K24" t="str">
            <v>원</v>
          </cell>
          <cell r="AC24" t="str">
            <v>17 도장공사</v>
          </cell>
          <cell r="AD24">
            <v>62737936</v>
          </cell>
          <cell r="AE24">
            <v>56061324</v>
          </cell>
          <cell r="AF24">
            <v>0</v>
          </cell>
          <cell r="AG24">
            <v>118799260</v>
          </cell>
          <cell r="AH24">
            <v>8406686</v>
          </cell>
          <cell r="AI24">
            <v>4376616</v>
          </cell>
          <cell r="AJ24">
            <v>0</v>
          </cell>
          <cell r="AK24">
            <v>12783302</v>
          </cell>
          <cell r="AP24">
            <v>131582562</v>
          </cell>
          <cell r="AQ24" t="str">
            <v>원</v>
          </cell>
        </row>
        <row r="25">
          <cell r="E25" t="str">
            <v xml:space="preserve">18 잡   공   사 </v>
          </cell>
          <cell r="J25">
            <v>0</v>
          </cell>
          <cell r="K25" t="str">
            <v>원</v>
          </cell>
          <cell r="AC25" t="str">
            <v>18 스페이스 후렘공사</v>
          </cell>
          <cell r="AD25">
            <v>38125162</v>
          </cell>
          <cell r="AE25">
            <v>10077600</v>
          </cell>
          <cell r="AF25">
            <v>1000000</v>
          </cell>
          <cell r="AG25">
            <v>49202762</v>
          </cell>
          <cell r="AP25">
            <v>49202762</v>
          </cell>
          <cell r="AQ25" t="str">
            <v>원</v>
          </cell>
        </row>
        <row r="26">
          <cell r="E26" t="str">
            <v>19 정화조설치공사</v>
          </cell>
          <cell r="J26">
            <v>0</v>
          </cell>
          <cell r="K26" t="str">
            <v>원</v>
          </cell>
          <cell r="AC26" t="str">
            <v>19 수장공사</v>
          </cell>
          <cell r="AD26">
            <v>468931584</v>
          </cell>
          <cell r="AE26">
            <v>35634265</v>
          </cell>
          <cell r="AF26">
            <v>34365</v>
          </cell>
          <cell r="AG26">
            <v>504600214</v>
          </cell>
          <cell r="AH26">
            <v>115579610</v>
          </cell>
          <cell r="AI26">
            <v>26787573</v>
          </cell>
          <cell r="AJ26">
            <v>0</v>
          </cell>
          <cell r="AK26">
            <v>142367183</v>
          </cell>
          <cell r="AP26">
            <v>646967397</v>
          </cell>
          <cell r="AQ26" t="str">
            <v>원</v>
          </cell>
        </row>
        <row r="27">
          <cell r="E27" t="str">
            <v>20 철  거  공  사</v>
          </cell>
          <cell r="J27">
            <v>0</v>
          </cell>
          <cell r="K27" t="str">
            <v>원</v>
          </cell>
          <cell r="AC27" t="str">
            <v>20 잡공사</v>
          </cell>
          <cell r="AD27">
            <v>84543386</v>
          </cell>
          <cell r="AE27">
            <v>21886475</v>
          </cell>
          <cell r="AF27">
            <v>0</v>
          </cell>
          <cell r="AG27">
            <v>106429861</v>
          </cell>
          <cell r="AH27">
            <v>32379202</v>
          </cell>
          <cell r="AI27">
            <v>1715030</v>
          </cell>
          <cell r="AJ27">
            <v>0</v>
          </cell>
          <cell r="AK27">
            <v>34094232</v>
          </cell>
          <cell r="AP27">
            <v>140524093</v>
          </cell>
          <cell r="AQ27" t="str">
            <v>원</v>
          </cell>
        </row>
        <row r="28">
          <cell r="E28" t="str">
            <v>21 골  재  비</v>
          </cell>
          <cell r="J28">
            <v>0</v>
          </cell>
          <cell r="K28" t="str">
            <v>원</v>
          </cell>
          <cell r="AC28" t="str">
            <v>21 마감공사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L28">
            <v>31197675</v>
          </cell>
          <cell r="AM28">
            <v>12684885</v>
          </cell>
          <cell r="AN28">
            <v>4278</v>
          </cell>
          <cell r="AO28">
            <v>43886838</v>
          </cell>
          <cell r="AP28">
            <v>43886838</v>
          </cell>
          <cell r="AQ28" t="str">
            <v>원</v>
          </cell>
        </row>
        <row r="29">
          <cell r="E29" t="str">
            <v>22 운  반  비</v>
          </cell>
          <cell r="J29">
            <v>0</v>
          </cell>
          <cell r="K29" t="str">
            <v>원</v>
          </cell>
          <cell r="AC29" t="str">
            <v>22 골재및운반비</v>
          </cell>
          <cell r="AD29">
            <v>9804150</v>
          </cell>
          <cell r="AE29">
            <v>4722045</v>
          </cell>
          <cell r="AF29">
            <v>2221380</v>
          </cell>
          <cell r="AG29">
            <v>16747575</v>
          </cell>
          <cell r="AH29">
            <v>4582934</v>
          </cell>
          <cell r="AI29">
            <v>2237810</v>
          </cell>
          <cell r="AJ29">
            <v>921434</v>
          </cell>
          <cell r="AK29">
            <v>7742178</v>
          </cell>
          <cell r="AL29">
            <v>59680</v>
          </cell>
          <cell r="AM29">
            <v>14642</v>
          </cell>
          <cell r="AN29">
            <v>6888</v>
          </cell>
          <cell r="AO29">
            <v>81210</v>
          </cell>
          <cell r="AP29">
            <v>24570963</v>
          </cell>
          <cell r="AQ29" t="str">
            <v>원</v>
          </cell>
        </row>
        <row r="30">
          <cell r="E30" t="str">
            <v>23 작 업 부 산 물</v>
          </cell>
          <cell r="J30">
            <v>0</v>
          </cell>
          <cell r="K30" t="str">
            <v>원</v>
          </cell>
          <cell r="AC30" t="str">
            <v>23 작업부산물</v>
          </cell>
          <cell r="AD30">
            <v>-2080800</v>
          </cell>
          <cell r="AE30">
            <v>0</v>
          </cell>
          <cell r="AF30">
            <v>0</v>
          </cell>
          <cell r="AG30">
            <v>-2080800</v>
          </cell>
          <cell r="AH30">
            <v>-520200</v>
          </cell>
          <cell r="AI30">
            <v>0</v>
          </cell>
          <cell r="AJ30">
            <v>0</v>
          </cell>
          <cell r="AK30">
            <v>-520200</v>
          </cell>
          <cell r="AL30">
            <v>-86700</v>
          </cell>
          <cell r="AM30">
            <v>0</v>
          </cell>
          <cell r="AN30">
            <v>0</v>
          </cell>
          <cell r="AO30">
            <v>-86700</v>
          </cell>
          <cell r="AP30">
            <v>-2687700</v>
          </cell>
          <cell r="AQ30" t="str">
            <v>원</v>
          </cell>
        </row>
        <row r="31">
          <cell r="AC31" t="str">
            <v>24 관급자재비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Q31" t="str">
            <v>원</v>
          </cell>
        </row>
        <row r="32">
          <cell r="E32" t="str">
            <v>합 계</v>
          </cell>
          <cell r="F32">
            <v>0</v>
          </cell>
          <cell r="G32">
            <v>0</v>
          </cell>
          <cell r="H32">
            <v>0</v>
          </cell>
          <cell r="J32">
            <v>0</v>
          </cell>
          <cell r="K32" t="str">
            <v>원</v>
          </cell>
          <cell r="AC32" t="str">
            <v>합 계</v>
          </cell>
          <cell r="AD32">
            <v>2046415259</v>
          </cell>
          <cell r="AE32">
            <v>1397110893</v>
          </cell>
          <cell r="AF32">
            <v>63209107</v>
          </cell>
          <cell r="AG32">
            <v>3506735259</v>
          </cell>
          <cell r="AH32">
            <v>338451767</v>
          </cell>
          <cell r="AI32">
            <v>419543428</v>
          </cell>
          <cell r="AJ32">
            <v>23055893</v>
          </cell>
          <cell r="AK32">
            <v>781051088</v>
          </cell>
          <cell r="AL32">
            <v>31812961</v>
          </cell>
          <cell r="AM32">
            <v>14898962</v>
          </cell>
          <cell r="AN32">
            <v>191665</v>
          </cell>
          <cell r="AO32">
            <v>46903588</v>
          </cell>
          <cell r="AP32">
            <v>4334689935</v>
          </cell>
          <cell r="AQ32" t="str">
            <v>원</v>
          </cell>
        </row>
        <row r="33">
          <cell r="E33" t="str">
            <v>나.토목공사</v>
          </cell>
          <cell r="AC33" t="str">
            <v>나.토목공사</v>
          </cell>
        </row>
        <row r="35">
          <cell r="E35" t="str">
            <v>01 토공사</v>
          </cell>
          <cell r="J35">
            <v>0</v>
          </cell>
          <cell r="K35" t="str">
            <v>원</v>
          </cell>
          <cell r="AC35" t="str">
            <v>01 토공사</v>
          </cell>
          <cell r="AD35">
            <v>492257</v>
          </cell>
          <cell r="AE35">
            <v>590533</v>
          </cell>
          <cell r="AF35">
            <v>823870</v>
          </cell>
          <cell r="AG35">
            <v>1906660</v>
          </cell>
          <cell r="AP35">
            <v>1906660</v>
          </cell>
          <cell r="AQ35" t="str">
            <v>원</v>
          </cell>
        </row>
        <row r="36">
          <cell r="E36" t="str">
            <v>02 하수도공사</v>
          </cell>
          <cell r="J36">
            <v>0</v>
          </cell>
          <cell r="K36" t="str">
            <v>원</v>
          </cell>
          <cell r="AC36" t="str">
            <v>02 구조물공사</v>
          </cell>
          <cell r="AD36">
            <v>4633590</v>
          </cell>
          <cell r="AE36">
            <v>42718344</v>
          </cell>
          <cell r="AF36">
            <v>131084</v>
          </cell>
          <cell r="AG36">
            <v>47483018</v>
          </cell>
          <cell r="AP36">
            <v>47483018</v>
          </cell>
          <cell r="AQ36" t="str">
            <v>원</v>
          </cell>
        </row>
        <row r="37">
          <cell r="E37" t="str">
            <v>03 포장공사</v>
          </cell>
          <cell r="J37">
            <v>0</v>
          </cell>
          <cell r="K37" t="str">
            <v>원</v>
          </cell>
          <cell r="AC37" t="str">
            <v>03 배수시설공사</v>
          </cell>
          <cell r="AD37">
            <v>13685630</v>
          </cell>
          <cell r="AE37">
            <v>17702877</v>
          </cell>
          <cell r="AF37">
            <v>795421</v>
          </cell>
          <cell r="AG37">
            <v>32183928</v>
          </cell>
          <cell r="AP37">
            <v>32183928</v>
          </cell>
          <cell r="AQ37" t="str">
            <v>원</v>
          </cell>
        </row>
        <row r="38">
          <cell r="E38" t="str">
            <v>04 옹벽공사</v>
          </cell>
          <cell r="J38">
            <v>0</v>
          </cell>
          <cell r="K38" t="str">
            <v>원</v>
          </cell>
          <cell r="AC38" t="str">
            <v>04 포장공사</v>
          </cell>
          <cell r="AD38">
            <v>23098180</v>
          </cell>
          <cell r="AE38">
            <v>39510964</v>
          </cell>
          <cell r="AF38">
            <v>720108</v>
          </cell>
          <cell r="AG38">
            <v>63329252</v>
          </cell>
          <cell r="AP38">
            <v>63329252</v>
          </cell>
          <cell r="AQ38" t="str">
            <v>원</v>
          </cell>
        </row>
        <row r="39">
          <cell r="E39" t="str">
            <v>05 화단박스공사</v>
          </cell>
          <cell r="J39">
            <v>0</v>
          </cell>
          <cell r="K39" t="str">
            <v>원</v>
          </cell>
          <cell r="AC39" t="str">
            <v>05 정문,후문및담장공사</v>
          </cell>
          <cell r="AD39">
            <v>39820550</v>
          </cell>
          <cell r="AE39">
            <v>12877260</v>
          </cell>
          <cell r="AF39">
            <v>684000</v>
          </cell>
          <cell r="AG39">
            <v>53381810</v>
          </cell>
          <cell r="AP39">
            <v>53381810</v>
          </cell>
          <cell r="AQ39" t="str">
            <v>원</v>
          </cell>
        </row>
        <row r="40">
          <cell r="E40" t="str">
            <v>06 구조물공사</v>
          </cell>
          <cell r="J40">
            <v>0</v>
          </cell>
          <cell r="K40" t="str">
            <v>원</v>
          </cell>
          <cell r="AC40" t="str">
            <v>06 체육장마사토포설공사</v>
          </cell>
          <cell r="AD40">
            <v>634900</v>
          </cell>
          <cell r="AE40">
            <v>236100</v>
          </cell>
          <cell r="AF40">
            <v>201635</v>
          </cell>
          <cell r="AG40">
            <v>1072635</v>
          </cell>
          <cell r="AP40">
            <v>1072635</v>
          </cell>
          <cell r="AQ40" t="str">
            <v>원</v>
          </cell>
        </row>
        <row r="41">
          <cell r="E41" t="str">
            <v>07 철거공사</v>
          </cell>
          <cell r="J41">
            <v>0</v>
          </cell>
          <cell r="K41" t="str">
            <v>원</v>
          </cell>
          <cell r="AC41" t="str">
            <v>07 철거및복구공사</v>
          </cell>
          <cell r="AD41">
            <v>148214</v>
          </cell>
          <cell r="AE41">
            <v>381226</v>
          </cell>
          <cell r="AF41">
            <v>149405</v>
          </cell>
          <cell r="AG41">
            <v>678845</v>
          </cell>
          <cell r="AP41">
            <v>678845</v>
          </cell>
          <cell r="AQ41" t="str">
            <v>원</v>
          </cell>
        </row>
        <row r="42">
          <cell r="E42" t="str">
            <v>08 사급자재비공사</v>
          </cell>
          <cell r="J42">
            <v>0</v>
          </cell>
          <cell r="K42" t="str">
            <v>원</v>
          </cell>
          <cell r="AC42" t="str">
            <v>소계</v>
          </cell>
          <cell r="AD42">
            <v>82513321</v>
          </cell>
          <cell r="AE42">
            <v>114017304</v>
          </cell>
          <cell r="AF42">
            <v>3505523</v>
          </cell>
          <cell r="AG42">
            <v>200036148</v>
          </cell>
          <cell r="AP42">
            <v>200036148</v>
          </cell>
          <cell r="AQ42" t="str">
            <v>원</v>
          </cell>
        </row>
        <row r="43">
          <cell r="E43" t="str">
            <v>09 운반비</v>
          </cell>
          <cell r="J43">
            <v>0</v>
          </cell>
          <cell r="K43" t="str">
            <v>원</v>
          </cell>
          <cell r="AC43" t="str">
            <v>08 운반비</v>
          </cell>
          <cell r="AD43">
            <v>0</v>
          </cell>
          <cell r="AE43">
            <v>0</v>
          </cell>
          <cell r="AF43">
            <v>1446095</v>
          </cell>
          <cell r="AG43">
            <v>1446095</v>
          </cell>
          <cell r="AP43">
            <v>1446095</v>
          </cell>
          <cell r="AQ43" t="str">
            <v>원</v>
          </cell>
        </row>
        <row r="44">
          <cell r="E44" t="str">
            <v>10 작업 부산물</v>
          </cell>
          <cell r="J44">
            <v>0</v>
          </cell>
          <cell r="K44" t="str">
            <v>원</v>
          </cell>
          <cell r="AC44" t="str">
            <v>09 작업 부산물</v>
          </cell>
          <cell r="AD44">
            <v>-84150</v>
          </cell>
          <cell r="AE44">
            <v>0</v>
          </cell>
          <cell r="AF44">
            <v>0</v>
          </cell>
          <cell r="AG44">
            <v>-84150</v>
          </cell>
          <cell r="AP44">
            <v>-84150</v>
          </cell>
          <cell r="AQ44" t="str">
            <v>원</v>
          </cell>
        </row>
        <row r="45">
          <cell r="E45" t="str">
            <v xml:space="preserve"> 11 폐기물처리수수료</v>
          </cell>
          <cell r="J45">
            <v>0</v>
          </cell>
          <cell r="K45" t="str">
            <v>원</v>
          </cell>
          <cell r="AC45" t="str">
            <v xml:space="preserve"> 10 관급자재비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P45">
            <v>0</v>
          </cell>
          <cell r="AQ45" t="str">
            <v>원</v>
          </cell>
        </row>
        <row r="46">
          <cell r="E46" t="str">
            <v>합계</v>
          </cell>
          <cell r="F46">
            <v>0</v>
          </cell>
          <cell r="G46">
            <v>0</v>
          </cell>
          <cell r="H46">
            <v>0</v>
          </cell>
          <cell r="J46">
            <v>0</v>
          </cell>
          <cell r="K46" t="str">
            <v>원</v>
          </cell>
          <cell r="AC46" t="str">
            <v>합계</v>
          </cell>
          <cell r="AD46">
            <v>82429171</v>
          </cell>
          <cell r="AE46">
            <v>114017304</v>
          </cell>
          <cell r="AF46">
            <v>3505523</v>
          </cell>
          <cell r="AG46">
            <v>199951998</v>
          </cell>
          <cell r="AP46">
            <v>199951998</v>
          </cell>
          <cell r="AQ46" t="str">
            <v>원</v>
          </cell>
        </row>
        <row r="61">
          <cell r="E61" t="str">
            <v>다.기계설비공사</v>
          </cell>
          <cell r="AC61" t="str">
            <v>다.기계설비공사</v>
          </cell>
          <cell r="AG61" t="str">
            <v>신축동</v>
          </cell>
          <cell r="AH61" t="str">
            <v>본관동</v>
          </cell>
          <cell r="AI61" t="str">
            <v>본관동</v>
          </cell>
          <cell r="AJ61" t="str">
            <v>본관동</v>
          </cell>
          <cell r="AK61" t="str">
            <v>본관동</v>
          </cell>
          <cell r="AL61" t="str">
            <v>본관동증축</v>
          </cell>
          <cell r="AM61" t="str">
            <v>본관동증축</v>
          </cell>
          <cell r="AN61" t="str">
            <v>본관동증축</v>
          </cell>
          <cell r="AO61" t="str">
            <v>본관동증축</v>
          </cell>
        </row>
        <row r="62">
          <cell r="AG62" t="str">
            <v>합계</v>
          </cell>
          <cell r="AH62" t="str">
            <v>재료비</v>
          </cell>
          <cell r="AI62" t="str">
            <v>노무비</v>
          </cell>
          <cell r="AJ62" t="str">
            <v>경비</v>
          </cell>
          <cell r="AK62" t="str">
            <v>합계</v>
          </cell>
          <cell r="AL62" t="str">
            <v>재료비</v>
          </cell>
          <cell r="AM62" t="str">
            <v>노무비</v>
          </cell>
          <cell r="AN62" t="str">
            <v>경비</v>
          </cell>
          <cell r="AO62" t="str">
            <v>합계</v>
          </cell>
        </row>
        <row r="63">
          <cell r="E63" t="str">
            <v>01 옥외배관공사</v>
          </cell>
          <cell r="J63">
            <v>0</v>
          </cell>
          <cell r="K63" t="str">
            <v>원</v>
          </cell>
          <cell r="AC63" t="str">
            <v>01 장비설치공사</v>
          </cell>
          <cell r="AD63">
            <v>37696528</v>
          </cell>
          <cell r="AE63">
            <v>23950965</v>
          </cell>
          <cell r="AF63">
            <v>0</v>
          </cell>
          <cell r="AG63">
            <v>61647493</v>
          </cell>
          <cell r="AH63">
            <v>6782360</v>
          </cell>
          <cell r="AI63">
            <v>2412020</v>
          </cell>
          <cell r="AJ63">
            <v>0</v>
          </cell>
          <cell r="AK63">
            <v>9194380</v>
          </cell>
          <cell r="AP63">
            <v>70841873</v>
          </cell>
          <cell r="AQ63" t="str">
            <v>원</v>
          </cell>
        </row>
        <row r="64">
          <cell r="E64" t="str">
            <v>02 기계실배관공사</v>
          </cell>
          <cell r="J64">
            <v>0</v>
          </cell>
          <cell r="K64" t="str">
            <v>원</v>
          </cell>
          <cell r="AC64" t="str">
            <v>02 기계실배관공사</v>
          </cell>
          <cell r="AD64">
            <v>131491383</v>
          </cell>
          <cell r="AE64">
            <v>49145503</v>
          </cell>
          <cell r="AF64">
            <v>0</v>
          </cell>
          <cell r="AG64">
            <v>180636886</v>
          </cell>
          <cell r="AP64">
            <v>180636886</v>
          </cell>
          <cell r="AQ64" t="str">
            <v>원</v>
          </cell>
        </row>
        <row r="65">
          <cell r="E65" t="str">
            <v>03 난방배관공사</v>
          </cell>
          <cell r="J65">
            <v>0</v>
          </cell>
          <cell r="K65" t="str">
            <v>원</v>
          </cell>
          <cell r="AC65" t="str">
            <v>03 난방배관공사</v>
          </cell>
          <cell r="AH65">
            <v>28380365</v>
          </cell>
          <cell r="AI65">
            <v>47108338</v>
          </cell>
          <cell r="AJ65">
            <v>0</v>
          </cell>
          <cell r="AK65">
            <v>75488703</v>
          </cell>
          <cell r="AP65">
            <v>75488703</v>
          </cell>
          <cell r="AQ65" t="str">
            <v>원</v>
          </cell>
        </row>
        <row r="66">
          <cell r="E66" t="str">
            <v>04 위생배관공사</v>
          </cell>
          <cell r="J66">
            <v>0</v>
          </cell>
          <cell r="K66" t="str">
            <v>원</v>
          </cell>
          <cell r="AC66" t="str">
            <v>04 냉난방배관공사</v>
          </cell>
          <cell r="AD66">
            <v>234172219</v>
          </cell>
          <cell r="AE66">
            <v>153473404</v>
          </cell>
          <cell r="AF66">
            <v>0</v>
          </cell>
          <cell r="AG66">
            <v>387645623</v>
          </cell>
          <cell r="AP66">
            <v>387645623</v>
          </cell>
          <cell r="AQ66" t="str">
            <v>원</v>
          </cell>
        </row>
        <row r="67">
          <cell r="E67" t="str">
            <v>05 배기닥트설치공사</v>
          </cell>
          <cell r="J67">
            <v>0</v>
          </cell>
          <cell r="K67" t="str">
            <v>원</v>
          </cell>
          <cell r="AC67" t="str">
            <v>05 공조닥트설치공사</v>
          </cell>
          <cell r="AD67">
            <v>16918675</v>
          </cell>
          <cell r="AE67">
            <v>38126660</v>
          </cell>
          <cell r="AF67">
            <v>0</v>
          </cell>
          <cell r="AG67">
            <v>55045335</v>
          </cell>
          <cell r="AP67">
            <v>55045335</v>
          </cell>
          <cell r="AQ67" t="str">
            <v>원</v>
          </cell>
        </row>
        <row r="68">
          <cell r="E68" t="str">
            <v>06 가스배관공사</v>
          </cell>
          <cell r="J68">
            <v>0</v>
          </cell>
          <cell r="K68" t="str">
            <v>원</v>
          </cell>
          <cell r="AC68" t="str">
            <v>06 위생기구설치공사</v>
          </cell>
          <cell r="AD68">
            <v>28581934</v>
          </cell>
          <cell r="AE68">
            <v>14731155</v>
          </cell>
          <cell r="AF68">
            <v>0</v>
          </cell>
          <cell r="AG68">
            <v>43313089</v>
          </cell>
          <cell r="AH68">
            <v>2323379</v>
          </cell>
          <cell r="AI68">
            <v>6970913</v>
          </cell>
          <cell r="AJ68">
            <v>0</v>
          </cell>
          <cell r="AK68">
            <v>9294292</v>
          </cell>
          <cell r="AP68">
            <v>52607381</v>
          </cell>
          <cell r="AQ68" t="str">
            <v>원</v>
          </cell>
        </row>
        <row r="69">
          <cell r="AC69" t="str">
            <v>07 위생배관공사</v>
          </cell>
          <cell r="AD69">
            <v>54966551</v>
          </cell>
          <cell r="AE69">
            <v>57083740</v>
          </cell>
          <cell r="AF69">
            <v>0</v>
          </cell>
          <cell r="AG69">
            <v>112050291</v>
          </cell>
          <cell r="AP69">
            <v>112050291</v>
          </cell>
          <cell r="AQ69" t="str">
            <v>원</v>
          </cell>
        </row>
        <row r="70">
          <cell r="E70" t="str">
            <v>07 자동제어공사</v>
          </cell>
          <cell r="J70">
            <v>0</v>
          </cell>
          <cell r="K70" t="str">
            <v>원</v>
          </cell>
          <cell r="AC70" t="str">
            <v>08 도시가스배관공사</v>
          </cell>
          <cell r="AD70">
            <v>22420315</v>
          </cell>
          <cell r="AE70">
            <v>12539215</v>
          </cell>
          <cell r="AF70">
            <v>0</v>
          </cell>
          <cell r="AG70">
            <v>34959530</v>
          </cell>
          <cell r="AP70">
            <v>34959530</v>
          </cell>
          <cell r="AQ70" t="str">
            <v>원</v>
          </cell>
        </row>
        <row r="71">
          <cell r="E71" t="str">
            <v>08 소화배관공사</v>
          </cell>
          <cell r="J71">
            <v>0</v>
          </cell>
          <cell r="K71" t="str">
            <v>원</v>
          </cell>
          <cell r="AC71" t="str">
            <v>09 자동제어서치공사</v>
          </cell>
          <cell r="AD71">
            <v>31132209</v>
          </cell>
          <cell r="AE71">
            <v>4086978</v>
          </cell>
          <cell r="AF71">
            <v>0</v>
          </cell>
          <cell r="AG71">
            <v>35219187</v>
          </cell>
          <cell r="AP71">
            <v>35219187</v>
          </cell>
          <cell r="AQ71" t="str">
            <v>원</v>
          </cell>
        </row>
        <row r="72">
          <cell r="E72" t="str">
            <v>09 위생기구설치공사</v>
          </cell>
          <cell r="J72">
            <v>0</v>
          </cell>
          <cell r="K72" t="str">
            <v>원</v>
          </cell>
          <cell r="AC72" t="str">
            <v>10 연도설치공사</v>
          </cell>
          <cell r="AD72">
            <v>43364264</v>
          </cell>
          <cell r="AE72">
            <v>6692154</v>
          </cell>
          <cell r="AF72">
            <v>0</v>
          </cell>
          <cell r="AG72">
            <v>50056418</v>
          </cell>
          <cell r="AP72">
            <v>50056418</v>
          </cell>
          <cell r="AQ72" t="str">
            <v>원</v>
          </cell>
        </row>
        <row r="73">
          <cell r="E73" t="str">
            <v>10 급수급탕배관공사</v>
          </cell>
          <cell r="J73">
            <v>0</v>
          </cell>
          <cell r="K73" t="str">
            <v>원</v>
          </cell>
          <cell r="AC73" t="str">
            <v>11 방진설치공사</v>
          </cell>
          <cell r="AD73">
            <v>14923805</v>
          </cell>
          <cell r="AE73">
            <v>4324093</v>
          </cell>
          <cell r="AF73">
            <v>0</v>
          </cell>
          <cell r="AG73">
            <v>19247898</v>
          </cell>
          <cell r="AP73">
            <v>19247898</v>
          </cell>
          <cell r="AQ73" t="str">
            <v>원</v>
          </cell>
        </row>
        <row r="74">
          <cell r="E74" t="str">
            <v>11 오배수통기배관공사</v>
          </cell>
          <cell r="J74">
            <v>0</v>
          </cell>
          <cell r="K74" t="str">
            <v>원</v>
          </cell>
          <cell r="AC74" t="str">
            <v>12 환기닥트설치공사</v>
          </cell>
          <cell r="AH74">
            <v>15865991</v>
          </cell>
          <cell r="AI74">
            <v>7499700</v>
          </cell>
          <cell r="AJ74">
            <v>0</v>
          </cell>
          <cell r="AK74">
            <v>23365691</v>
          </cell>
          <cell r="AL74">
            <v>1566495</v>
          </cell>
          <cell r="AM74">
            <v>4088287</v>
          </cell>
          <cell r="AN74">
            <v>0</v>
          </cell>
          <cell r="AO74">
            <v>5654782</v>
          </cell>
          <cell r="AP74">
            <v>29020473</v>
          </cell>
          <cell r="AQ74" t="str">
            <v>원</v>
          </cell>
        </row>
        <row r="75">
          <cell r="E75" t="str">
            <v>합계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 t="str">
            <v>원</v>
          </cell>
          <cell r="AC75" t="str">
            <v>13 위생설비공사</v>
          </cell>
          <cell r="AH75">
            <v>27036309</v>
          </cell>
          <cell r="AI75">
            <v>31424526</v>
          </cell>
          <cell r="AJ75">
            <v>0</v>
          </cell>
          <cell r="AK75">
            <v>58460835</v>
          </cell>
          <cell r="AL75">
            <v>682861</v>
          </cell>
          <cell r="AM75">
            <v>1285389</v>
          </cell>
          <cell r="AN75">
            <v>0</v>
          </cell>
          <cell r="AO75">
            <v>1968250</v>
          </cell>
          <cell r="AP75">
            <v>60429085</v>
          </cell>
          <cell r="AQ75" t="str">
            <v>원</v>
          </cell>
        </row>
        <row r="76">
          <cell r="AC76" t="str">
            <v>14 가스설비공사</v>
          </cell>
          <cell r="AL76">
            <v>1286720</v>
          </cell>
          <cell r="AM76">
            <v>1172107</v>
          </cell>
          <cell r="AN76">
            <v>0</v>
          </cell>
          <cell r="AO76">
            <v>2458827</v>
          </cell>
          <cell r="AP76">
            <v>2458827</v>
          </cell>
          <cell r="AQ76" t="str">
            <v>원</v>
          </cell>
        </row>
        <row r="77">
          <cell r="AC77" t="str">
            <v>12 관급장비설치공사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P77">
            <v>0</v>
          </cell>
        </row>
        <row r="78">
          <cell r="AC78" t="str">
            <v>합계</v>
          </cell>
          <cell r="AD78">
            <v>615667883</v>
          </cell>
          <cell r="AE78">
            <v>364153867</v>
          </cell>
          <cell r="AF78">
            <v>0</v>
          </cell>
          <cell r="AG78">
            <v>979821750</v>
          </cell>
          <cell r="AH78">
            <v>80388404</v>
          </cell>
          <cell r="AI78">
            <v>95415497</v>
          </cell>
          <cell r="AJ78">
            <v>0</v>
          </cell>
          <cell r="AK78">
            <v>175803901</v>
          </cell>
          <cell r="AL78">
            <v>3536076</v>
          </cell>
          <cell r="AM78">
            <v>6545783</v>
          </cell>
          <cell r="AN78">
            <v>0</v>
          </cell>
          <cell r="AO78">
            <v>10081859</v>
          </cell>
          <cell r="AP78">
            <v>1165707510</v>
          </cell>
          <cell r="AQ78" t="str">
            <v>원</v>
          </cell>
        </row>
        <row r="90">
          <cell r="D90" t="str">
            <v xml:space="preserve">  2.간접노무비</v>
          </cell>
          <cell r="J90">
            <v>0</v>
          </cell>
          <cell r="K90" t="str">
            <v>원</v>
          </cell>
          <cell r="AB90" t="str">
            <v xml:space="preserve">  2.간접노무비</v>
          </cell>
          <cell r="AI90" t="str">
            <v>원</v>
          </cell>
          <cell r="AP90">
            <v>223949137</v>
          </cell>
          <cell r="AQ90" t="str">
            <v>원</v>
          </cell>
        </row>
        <row r="91">
          <cell r="D91" t="str">
            <v xml:space="preserve">  3.경   비</v>
          </cell>
          <cell r="AB91" t="str">
            <v xml:space="preserve">  3.경   비</v>
          </cell>
          <cell r="AQ91" t="str">
            <v>원</v>
          </cell>
        </row>
        <row r="92">
          <cell r="E92" t="str">
            <v>(1) 산재보험료</v>
          </cell>
          <cell r="J92">
            <v>0</v>
          </cell>
          <cell r="K92" t="str">
            <v>원</v>
          </cell>
          <cell r="AC92" t="str">
            <v>(1) 산재보험료</v>
          </cell>
          <cell r="AI92" t="str">
            <v>원</v>
          </cell>
          <cell r="AP92">
            <v>94882855</v>
          </cell>
          <cell r="AQ92" t="str">
            <v>원</v>
          </cell>
        </row>
        <row r="93">
          <cell r="E93" t="str">
            <v>(2) 안전관리비</v>
          </cell>
          <cell r="J93">
            <v>21630302</v>
          </cell>
          <cell r="K93" t="str">
            <v>원</v>
          </cell>
          <cell r="AC93" t="str">
            <v>(2) 안전관리비</v>
          </cell>
          <cell r="AI93" t="str">
            <v>원</v>
          </cell>
          <cell r="AP93">
            <v>127105582</v>
          </cell>
          <cell r="AQ93" t="str">
            <v>원</v>
          </cell>
        </row>
        <row r="94">
          <cell r="E94" t="str">
            <v>(3) 고용보험료</v>
          </cell>
          <cell r="K94" t="str">
            <v>원</v>
          </cell>
          <cell r="AC94" t="str">
            <v>(3) 고용보험료</v>
          </cell>
          <cell r="AI94" t="str">
            <v>원</v>
          </cell>
          <cell r="AP94">
            <v>12774584</v>
          </cell>
          <cell r="AQ94" t="str">
            <v>원</v>
          </cell>
        </row>
        <row r="95">
          <cell r="E95" t="str">
            <v>(4) 기타경비</v>
          </cell>
          <cell r="J95">
            <v>0</v>
          </cell>
          <cell r="K95" t="str">
            <v>원</v>
          </cell>
          <cell r="AC95" t="str">
            <v>(4) 기타경비</v>
          </cell>
          <cell r="AI95" t="str">
            <v>원</v>
          </cell>
          <cell r="AP95">
            <v>266077649.27272728</v>
          </cell>
          <cell r="AQ95" t="str">
            <v>원</v>
          </cell>
        </row>
        <row r="96">
          <cell r="E96" t="str">
            <v>(5) 퇴직공제부금비</v>
          </cell>
          <cell r="J96">
            <v>0</v>
          </cell>
          <cell r="K96" t="str">
            <v>원</v>
          </cell>
          <cell r="AC96" t="str">
            <v>(5) 퇴직공제부금비</v>
          </cell>
          <cell r="AI96" t="str">
            <v>원</v>
          </cell>
          <cell r="AJ96" t="str">
            <v xml:space="preserve">해  당  없  음 </v>
          </cell>
          <cell r="AQ96" t="str">
            <v>원</v>
          </cell>
          <cell r="AR96" t="str">
            <v xml:space="preserve"> 해당없음</v>
          </cell>
        </row>
        <row r="97">
          <cell r="D97" t="str">
            <v xml:space="preserve">  4.일반관리비</v>
          </cell>
          <cell r="J97">
            <v>0</v>
          </cell>
          <cell r="K97" t="str">
            <v>원</v>
          </cell>
          <cell r="AB97" t="str">
            <v xml:space="preserve">  4.일반관리비</v>
          </cell>
          <cell r="AI97" t="str">
            <v>원</v>
          </cell>
          <cell r="AP97">
            <v>0</v>
          </cell>
          <cell r="AQ97" t="str">
            <v>원</v>
          </cell>
        </row>
        <row r="98">
          <cell r="D98" t="str">
            <v xml:space="preserve">  5.이   윤</v>
          </cell>
          <cell r="J98">
            <v>0</v>
          </cell>
          <cell r="K98" t="str">
            <v>원</v>
          </cell>
          <cell r="AB98" t="str">
            <v xml:space="preserve">  5.이   윤</v>
          </cell>
          <cell r="AI98" t="str">
            <v>원</v>
          </cell>
          <cell r="AP98">
            <v>0</v>
          </cell>
          <cell r="AQ98" t="str">
            <v>원</v>
          </cell>
        </row>
        <row r="99">
          <cell r="D99" t="str">
            <v xml:space="preserve">  6.공사손해보험료</v>
          </cell>
          <cell r="J99">
            <v>0</v>
          </cell>
          <cell r="K99" t="str">
            <v>원</v>
          </cell>
          <cell r="L99" t="str">
            <v xml:space="preserve">해  당  없  음 </v>
          </cell>
          <cell r="AB99" t="str">
            <v xml:space="preserve">  6.공사손해보험료</v>
          </cell>
          <cell r="AI99" t="str">
            <v>원</v>
          </cell>
          <cell r="AJ99" t="str">
            <v xml:space="preserve">해  당  없  음 </v>
          </cell>
          <cell r="AP99">
            <v>0</v>
          </cell>
          <cell r="AQ99" t="str">
            <v>원</v>
          </cell>
          <cell r="AR99" t="str">
            <v xml:space="preserve"> 해당없음</v>
          </cell>
        </row>
        <row r="100">
          <cell r="D100" t="str">
            <v xml:space="preserve">  7.부가가치세</v>
          </cell>
          <cell r="J100">
            <v>2163030</v>
          </cell>
          <cell r="K100" t="str">
            <v>원</v>
          </cell>
          <cell r="AB100" t="str">
            <v xml:space="preserve">  7.부가가치세</v>
          </cell>
          <cell r="AI100" t="str">
            <v>원</v>
          </cell>
          <cell r="AP100">
            <v>642513925</v>
          </cell>
          <cell r="AQ100" t="str">
            <v>원</v>
          </cell>
        </row>
        <row r="102">
          <cell r="D102" t="str">
            <v xml:space="preserve"> 8.총   계</v>
          </cell>
          <cell r="J102">
            <v>23793332</v>
          </cell>
          <cell r="K102" t="str">
            <v>원</v>
          </cell>
          <cell r="AB102" t="str">
            <v xml:space="preserve"> 8.총   계</v>
          </cell>
          <cell r="AI102" t="str">
            <v>원</v>
          </cell>
          <cell r="AP102">
            <v>7067653175.272727</v>
          </cell>
          <cell r="AQ102" t="str">
            <v>원</v>
          </cell>
        </row>
        <row r="105">
          <cell r="AP105">
            <v>0</v>
          </cell>
        </row>
        <row r="107">
          <cell r="AP107">
            <v>0</v>
          </cell>
        </row>
        <row r="118">
          <cell r="AB118" t="str">
            <v xml:space="preserve">  2.간접노무비</v>
          </cell>
          <cell r="AI118" t="str">
            <v>원</v>
          </cell>
          <cell r="AQ118" t="str">
            <v>원</v>
          </cell>
        </row>
        <row r="119">
          <cell r="AB119" t="str">
            <v xml:space="preserve">  3.경   비</v>
          </cell>
          <cell r="AQ119" t="str">
            <v>원</v>
          </cell>
        </row>
        <row r="120">
          <cell r="AC120" t="str">
            <v>(1) 산재보험료</v>
          </cell>
          <cell r="AI120" t="str">
            <v>원</v>
          </cell>
          <cell r="AP120">
            <v>94882855</v>
          </cell>
          <cell r="AQ120" t="str">
            <v>원</v>
          </cell>
        </row>
        <row r="121">
          <cell r="AC121" t="str">
            <v>(2) 안전관리비</v>
          </cell>
          <cell r="AI121" t="str">
            <v>원</v>
          </cell>
          <cell r="AP121">
            <v>127105582</v>
          </cell>
          <cell r="AQ121" t="str">
            <v>원</v>
          </cell>
        </row>
        <row r="122">
          <cell r="AC122" t="str">
            <v>(3) 고용보험료</v>
          </cell>
          <cell r="AI122" t="str">
            <v>원</v>
          </cell>
          <cell r="AP122">
            <v>12774584</v>
          </cell>
          <cell r="AQ122" t="str">
            <v>원</v>
          </cell>
        </row>
        <row r="123">
          <cell r="AC123" t="str">
            <v>(4) 기타경비</v>
          </cell>
          <cell r="AI123" t="str">
            <v>원</v>
          </cell>
          <cell r="AQ123" t="str">
            <v>원</v>
          </cell>
        </row>
        <row r="124">
          <cell r="AC124" t="str">
            <v>(5) 퇴직공제부금비</v>
          </cell>
          <cell r="AI124" t="str">
            <v>원</v>
          </cell>
          <cell r="AJ124" t="str">
            <v xml:space="preserve">해  당  없  음 </v>
          </cell>
          <cell r="AQ124" t="str">
            <v>원</v>
          </cell>
          <cell r="AR124" t="str">
            <v xml:space="preserve"> 해당없음</v>
          </cell>
        </row>
        <row r="125">
          <cell r="AB125" t="str">
            <v xml:space="preserve">  4.일반관리비</v>
          </cell>
          <cell r="AI125" t="str">
            <v>원</v>
          </cell>
          <cell r="AQ125" t="str">
            <v>원</v>
          </cell>
        </row>
        <row r="126">
          <cell r="AB126" t="str">
            <v xml:space="preserve">  5.이   윤</v>
          </cell>
          <cell r="AI126" t="str">
            <v>원</v>
          </cell>
          <cell r="AQ126" t="str">
            <v>원</v>
          </cell>
        </row>
        <row r="127">
          <cell r="AB127" t="str">
            <v xml:space="preserve">  6.공사손해보험료</v>
          </cell>
          <cell r="AI127" t="str">
            <v>원</v>
          </cell>
          <cell r="AJ127" t="str">
            <v xml:space="preserve">해  당  없  음 </v>
          </cell>
          <cell r="AQ127" t="str">
            <v>원</v>
          </cell>
          <cell r="AR127" t="str">
            <v xml:space="preserve"> 해당없음</v>
          </cell>
        </row>
        <row r="128">
          <cell r="AB128" t="str">
            <v xml:space="preserve">  7.부가가치세</v>
          </cell>
          <cell r="AI128" t="str">
            <v>원</v>
          </cell>
          <cell r="AQ128" t="str">
            <v>원</v>
          </cell>
        </row>
        <row r="130">
          <cell r="AB130" t="str">
            <v xml:space="preserve"> 8.총   계</v>
          </cell>
          <cell r="AI130" t="str">
            <v>원</v>
          </cell>
          <cell r="AQ130" t="str">
            <v>원</v>
          </cell>
        </row>
      </sheetData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가설)"/>
      <sheetName val="예산서"/>
      <sheetName val="노임단가"/>
      <sheetName val="노무비"/>
      <sheetName val="시설일위"/>
      <sheetName val="조명일위"/>
      <sheetName val="총집계표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초자료"/>
      <sheetName val="여과지동"/>
      <sheetName val="일위대가(가설)"/>
      <sheetName val="근거서"/>
      <sheetName val="산출내역서집계표"/>
      <sheetName val="#REF"/>
    </sheetNames>
    <sheetDataSet>
      <sheetData sheetId="0">
        <row r="3">
          <cell r="A3">
            <v>1</v>
          </cell>
          <cell r="B3" t="str">
            <v>전선관</v>
          </cell>
          <cell r="C3" t="str">
            <v>ST  28C</v>
          </cell>
          <cell r="D3" t="str">
            <v>m</v>
          </cell>
          <cell r="S3" t="str">
            <v>내선</v>
          </cell>
          <cell r="T3">
            <v>0.14000000000000001</v>
          </cell>
        </row>
        <row r="4">
          <cell r="A4">
            <v>2</v>
          </cell>
          <cell r="B4" t="str">
            <v>전선관</v>
          </cell>
          <cell r="C4" t="str">
            <v>HI-PVC  16C</v>
          </cell>
          <cell r="D4" t="str">
            <v>m</v>
          </cell>
          <cell r="S4" t="str">
            <v>내선</v>
          </cell>
          <cell r="T4">
            <v>0.05</v>
          </cell>
        </row>
        <row r="5">
          <cell r="A5">
            <v>3</v>
          </cell>
          <cell r="B5" t="str">
            <v>전선관</v>
          </cell>
          <cell r="C5" t="str">
            <v>HI-PVC  22C</v>
          </cell>
          <cell r="D5" t="str">
            <v>m</v>
          </cell>
          <cell r="S5" t="str">
            <v>내선</v>
          </cell>
          <cell r="T5">
            <v>0.06</v>
          </cell>
        </row>
        <row r="6">
          <cell r="A6">
            <v>4</v>
          </cell>
          <cell r="B6" t="str">
            <v>전선관</v>
          </cell>
          <cell r="C6" t="str">
            <v>HI-PVC  28C</v>
          </cell>
          <cell r="D6" t="str">
            <v>m</v>
          </cell>
          <cell r="S6" t="str">
            <v>내선</v>
          </cell>
          <cell r="T6">
            <v>0.08</v>
          </cell>
        </row>
        <row r="7">
          <cell r="A7">
            <v>5</v>
          </cell>
          <cell r="B7" t="str">
            <v>전선관</v>
          </cell>
          <cell r="C7" t="str">
            <v>HI-PVC  36C</v>
          </cell>
          <cell r="D7" t="str">
            <v>m</v>
          </cell>
          <cell r="S7" t="str">
            <v>내선</v>
          </cell>
          <cell r="T7">
            <v>0.1</v>
          </cell>
        </row>
        <row r="8">
          <cell r="A8">
            <v>6</v>
          </cell>
          <cell r="B8" t="str">
            <v>전선관</v>
          </cell>
          <cell r="C8" t="str">
            <v xml:space="preserve">ELPφ40  </v>
          </cell>
          <cell r="D8" t="str">
            <v>m</v>
          </cell>
          <cell r="U8" t="str">
            <v>배전</v>
          </cell>
          <cell r="V8">
            <v>1.2E-2</v>
          </cell>
          <cell r="W8" t="str">
            <v>보인</v>
          </cell>
          <cell r="X8">
            <v>2.9000000000000001E-2</v>
          </cell>
        </row>
        <row r="9">
          <cell r="A9">
            <v>7</v>
          </cell>
          <cell r="B9" t="str">
            <v>전선관</v>
          </cell>
          <cell r="C9" t="str">
            <v xml:space="preserve">ELPφ50  </v>
          </cell>
          <cell r="D9" t="str">
            <v>m</v>
          </cell>
          <cell r="U9" t="str">
            <v>배전</v>
          </cell>
          <cell r="V9">
            <v>1.2E-2</v>
          </cell>
          <cell r="W9" t="str">
            <v>보인</v>
          </cell>
          <cell r="X9">
            <v>2.9000000000000001E-2</v>
          </cell>
        </row>
        <row r="10">
          <cell r="A10">
            <v>8</v>
          </cell>
          <cell r="B10" t="str">
            <v>노말 밴드</v>
          </cell>
          <cell r="C10" t="str">
            <v>HI-PVC  28C</v>
          </cell>
          <cell r="D10" t="str">
            <v>EA</v>
          </cell>
        </row>
        <row r="11">
          <cell r="A11">
            <v>9</v>
          </cell>
          <cell r="B11" t="str">
            <v>노말 밴드</v>
          </cell>
          <cell r="C11" t="str">
            <v>HI-PVC  36C</v>
          </cell>
          <cell r="D11" t="str">
            <v>EA</v>
          </cell>
        </row>
        <row r="12">
          <cell r="A12">
            <v>10</v>
          </cell>
          <cell r="B12" t="str">
            <v>노말 밴드</v>
          </cell>
          <cell r="C12" t="str">
            <v>ST  28C</v>
          </cell>
          <cell r="D12" t="str">
            <v>EA</v>
          </cell>
        </row>
        <row r="13">
          <cell r="A13">
            <v>11</v>
          </cell>
          <cell r="B13" t="str">
            <v xml:space="preserve">전선 </v>
          </cell>
          <cell r="C13" t="str">
            <v>IV   2.0</v>
          </cell>
          <cell r="D13" t="str">
            <v>m</v>
          </cell>
          <cell r="S13" t="str">
            <v>내선</v>
          </cell>
          <cell r="T13">
            <v>0.01</v>
          </cell>
        </row>
        <row r="14">
          <cell r="A14">
            <v>12</v>
          </cell>
          <cell r="B14" t="str">
            <v xml:space="preserve">전선 </v>
          </cell>
          <cell r="C14" t="str">
            <v>IV   5.5sq</v>
          </cell>
          <cell r="D14" t="str">
            <v>m</v>
          </cell>
          <cell r="S14" t="str">
            <v>내선</v>
          </cell>
          <cell r="T14">
            <v>0.01</v>
          </cell>
        </row>
        <row r="15">
          <cell r="A15">
            <v>13</v>
          </cell>
          <cell r="B15" t="str">
            <v xml:space="preserve">전선 </v>
          </cell>
          <cell r="C15" t="str">
            <v>GV   2.0sq</v>
          </cell>
          <cell r="D15" t="str">
            <v>m</v>
          </cell>
          <cell r="S15" t="str">
            <v>내선</v>
          </cell>
          <cell r="T15">
            <v>0.01</v>
          </cell>
        </row>
        <row r="16">
          <cell r="A16">
            <v>14</v>
          </cell>
          <cell r="B16" t="str">
            <v xml:space="preserve">전선 </v>
          </cell>
          <cell r="C16" t="str">
            <v>GV   3.5sq</v>
          </cell>
          <cell r="D16" t="str">
            <v>m</v>
          </cell>
          <cell r="S16" t="str">
            <v>내선</v>
          </cell>
          <cell r="T16">
            <v>0.01</v>
          </cell>
        </row>
        <row r="17">
          <cell r="A17">
            <v>15</v>
          </cell>
          <cell r="B17" t="str">
            <v xml:space="preserve">전선 </v>
          </cell>
          <cell r="C17" t="str">
            <v>HIV   1.2</v>
          </cell>
          <cell r="D17" t="str">
            <v>m</v>
          </cell>
          <cell r="S17" t="str">
            <v>내선</v>
          </cell>
          <cell r="T17">
            <v>0.01</v>
          </cell>
        </row>
        <row r="18">
          <cell r="A18">
            <v>16</v>
          </cell>
          <cell r="B18" t="str">
            <v xml:space="preserve">전선 </v>
          </cell>
          <cell r="C18" t="str">
            <v>HIV1.6</v>
          </cell>
          <cell r="D18" t="str">
            <v>m</v>
          </cell>
          <cell r="S18" t="str">
            <v>내선</v>
          </cell>
          <cell r="T18">
            <v>0.01</v>
          </cell>
        </row>
        <row r="19">
          <cell r="A19">
            <v>17</v>
          </cell>
          <cell r="B19" t="str">
            <v xml:space="preserve">전선 </v>
          </cell>
          <cell r="C19" t="str">
            <v>HIV   2.0</v>
          </cell>
          <cell r="D19" t="str">
            <v>m</v>
          </cell>
          <cell r="S19" t="str">
            <v>내선</v>
          </cell>
          <cell r="T19">
            <v>0.01</v>
          </cell>
        </row>
        <row r="20">
          <cell r="A20">
            <v>18</v>
          </cell>
          <cell r="B20" t="str">
            <v xml:space="preserve"> 케이블</v>
          </cell>
          <cell r="C20" t="str">
            <v>600V CV 5.5 sq/2C</v>
          </cell>
          <cell r="D20" t="str">
            <v>m</v>
          </cell>
          <cell r="S20" t="str">
            <v>저케</v>
          </cell>
          <cell r="T20">
            <v>1.7999999999999999E-2</v>
          </cell>
        </row>
        <row r="21">
          <cell r="A21">
            <v>19</v>
          </cell>
          <cell r="B21" t="str">
            <v xml:space="preserve"> 케이블</v>
          </cell>
          <cell r="C21" t="str">
            <v>600V CV 5.5 sq/4C</v>
          </cell>
          <cell r="D21" t="str">
            <v>m</v>
          </cell>
          <cell r="S21" t="str">
            <v>저케</v>
          </cell>
          <cell r="T21">
            <v>3.4000000000000002E-2</v>
          </cell>
        </row>
        <row r="22">
          <cell r="A22">
            <v>20</v>
          </cell>
          <cell r="B22" t="str">
            <v xml:space="preserve"> 케이블</v>
          </cell>
          <cell r="C22" t="str">
            <v>600V  CV8sq/2C</v>
          </cell>
          <cell r="D22" t="str">
            <v>m</v>
          </cell>
          <cell r="S22" t="str">
            <v>저케</v>
          </cell>
          <cell r="T22">
            <v>0.02</v>
          </cell>
        </row>
        <row r="23">
          <cell r="A23">
            <v>21</v>
          </cell>
          <cell r="B23" t="str">
            <v xml:space="preserve"> 케이블</v>
          </cell>
          <cell r="C23" t="str">
            <v>600V  CV8sq/4C</v>
          </cell>
          <cell r="D23" t="str">
            <v>m</v>
          </cell>
          <cell r="S23" t="str">
            <v>저케</v>
          </cell>
          <cell r="T23">
            <v>3.9E-2</v>
          </cell>
        </row>
        <row r="24">
          <cell r="A24">
            <v>22</v>
          </cell>
          <cell r="B24" t="str">
            <v xml:space="preserve"> 케이블</v>
          </cell>
          <cell r="C24" t="str">
            <v>CPEV 0.65/10P</v>
          </cell>
          <cell r="D24" t="str">
            <v>m</v>
          </cell>
          <cell r="S24" t="str">
            <v>통케</v>
          </cell>
          <cell r="T24">
            <v>1.7999999999999999E-2</v>
          </cell>
        </row>
        <row r="25">
          <cell r="A25">
            <v>23</v>
          </cell>
          <cell r="B25" t="str">
            <v xml:space="preserve"> 케이블</v>
          </cell>
          <cell r="C25" t="str">
            <v>CPEV 0.65/20P</v>
          </cell>
          <cell r="D25" t="str">
            <v>m</v>
          </cell>
          <cell r="S25" t="str">
            <v>통케</v>
          </cell>
          <cell r="T25">
            <v>2.1999999999999999E-2</v>
          </cell>
        </row>
        <row r="26">
          <cell r="A26">
            <v>24</v>
          </cell>
          <cell r="B26" t="str">
            <v xml:space="preserve"> 케이블</v>
          </cell>
          <cell r="C26" t="str">
            <v>CVV          2.0sq/3C</v>
          </cell>
          <cell r="D26" t="str">
            <v>m</v>
          </cell>
          <cell r="S26" t="str">
            <v>저케</v>
          </cell>
          <cell r="T26">
            <v>1.9E-2</v>
          </cell>
        </row>
        <row r="27">
          <cell r="A27">
            <v>25</v>
          </cell>
          <cell r="B27" t="str">
            <v xml:space="preserve"> 케이블</v>
          </cell>
          <cell r="C27" t="str">
            <v>CVV        2.0sq/15C</v>
          </cell>
          <cell r="D27" t="str">
            <v>m</v>
          </cell>
          <cell r="S27" t="str">
            <v>저케</v>
          </cell>
          <cell r="T27">
            <v>7.1999999999999995E-2</v>
          </cell>
        </row>
        <row r="28">
          <cell r="A28">
            <v>26</v>
          </cell>
          <cell r="B28" t="str">
            <v>Outlet Box</v>
          </cell>
          <cell r="C28" t="str">
            <v>4각 천정</v>
          </cell>
          <cell r="D28" t="str">
            <v>EA</v>
          </cell>
          <cell r="S28" t="str">
            <v>내선</v>
          </cell>
          <cell r="T28">
            <v>0.12</v>
          </cell>
        </row>
        <row r="29">
          <cell r="A29">
            <v>27</v>
          </cell>
          <cell r="B29" t="str">
            <v>Outlet Box</v>
          </cell>
          <cell r="C29" t="str">
            <v>4각벽부</v>
          </cell>
          <cell r="D29" t="str">
            <v>EA</v>
          </cell>
          <cell r="S29" t="str">
            <v>내선</v>
          </cell>
          <cell r="T29">
            <v>0.2</v>
          </cell>
        </row>
        <row r="30">
          <cell r="A30">
            <v>28</v>
          </cell>
          <cell r="B30" t="str">
            <v>Outlet Box</v>
          </cell>
          <cell r="C30" t="str">
            <v xml:space="preserve">  8 각</v>
          </cell>
          <cell r="D30" t="str">
            <v>EA</v>
          </cell>
          <cell r="S30" t="str">
            <v>내선</v>
          </cell>
          <cell r="T30">
            <v>0.12</v>
          </cell>
        </row>
        <row r="31">
          <cell r="A31">
            <v>29</v>
          </cell>
          <cell r="B31" t="str">
            <v>Outlet Box</v>
          </cell>
          <cell r="C31" t="str">
            <v>SW</v>
          </cell>
          <cell r="D31" t="str">
            <v>EA</v>
          </cell>
          <cell r="S31" t="str">
            <v>내선</v>
          </cell>
          <cell r="T31">
            <v>0.2</v>
          </cell>
        </row>
        <row r="32">
          <cell r="A32">
            <v>30</v>
          </cell>
          <cell r="B32" t="str">
            <v xml:space="preserve"> 콘  센  트   접지극부 </v>
          </cell>
          <cell r="C32" t="str">
            <v>1구용</v>
          </cell>
          <cell r="D32" t="str">
            <v>EA</v>
          </cell>
          <cell r="S32" t="str">
            <v>내선</v>
          </cell>
          <cell r="T32">
            <v>0.08</v>
          </cell>
        </row>
        <row r="33">
          <cell r="A33">
            <v>31</v>
          </cell>
          <cell r="B33" t="str">
            <v xml:space="preserve"> 콘  센  트   접지극부 </v>
          </cell>
          <cell r="C33" t="str">
            <v>1구방폭</v>
          </cell>
          <cell r="D33" t="str">
            <v>EA</v>
          </cell>
          <cell r="S33" t="str">
            <v>내선</v>
          </cell>
          <cell r="T33">
            <v>0.16</v>
          </cell>
        </row>
        <row r="34">
          <cell r="A34">
            <v>32</v>
          </cell>
          <cell r="B34" t="str">
            <v xml:space="preserve"> 콘  센  트   접지극부 </v>
          </cell>
          <cell r="C34" t="str">
            <v>1구방수</v>
          </cell>
          <cell r="D34" t="str">
            <v>EA</v>
          </cell>
          <cell r="S34" t="str">
            <v>내선</v>
          </cell>
          <cell r="T34">
            <v>0.08</v>
          </cell>
        </row>
        <row r="35">
          <cell r="A35">
            <v>33</v>
          </cell>
          <cell r="B35" t="str">
            <v xml:space="preserve"> 콘  센  트   접지극부 </v>
          </cell>
          <cell r="C35" t="str">
            <v>2구용</v>
          </cell>
          <cell r="D35" t="str">
            <v>EA</v>
          </cell>
          <cell r="S35" t="str">
            <v>내선</v>
          </cell>
          <cell r="T35">
            <v>0.08</v>
          </cell>
        </row>
        <row r="36">
          <cell r="A36">
            <v>34</v>
          </cell>
          <cell r="B36" t="str">
            <v xml:space="preserve"> 콘  센  트   접지극부 </v>
          </cell>
          <cell r="C36" t="str">
            <v>2구방폭</v>
          </cell>
          <cell r="D36" t="str">
            <v>EA</v>
          </cell>
          <cell r="S36" t="str">
            <v>내선</v>
          </cell>
          <cell r="T36">
            <v>0.16</v>
          </cell>
        </row>
        <row r="37">
          <cell r="A37">
            <v>35</v>
          </cell>
          <cell r="B37" t="str">
            <v xml:space="preserve"> 콘  센  트   접지극부 </v>
          </cell>
          <cell r="C37" t="str">
            <v>에어컨용</v>
          </cell>
          <cell r="D37" t="str">
            <v>EA</v>
          </cell>
          <cell r="S37" t="str">
            <v>내선</v>
          </cell>
          <cell r="T37">
            <v>0.08</v>
          </cell>
        </row>
        <row r="38">
          <cell r="A38">
            <v>36</v>
          </cell>
          <cell r="B38" t="str">
            <v xml:space="preserve"> 콘  센  트   접지극부 </v>
          </cell>
          <cell r="C38" t="str">
            <v>FAN용</v>
          </cell>
          <cell r="D38" t="str">
            <v>EA</v>
          </cell>
          <cell r="S38" t="str">
            <v>내선</v>
          </cell>
          <cell r="T38">
            <v>0.08</v>
          </cell>
        </row>
        <row r="39">
          <cell r="A39">
            <v>37</v>
          </cell>
          <cell r="B39" t="str">
            <v xml:space="preserve"> 콘  센  트   접지극부 </v>
          </cell>
          <cell r="C39" t="str">
            <v>3P 30A</v>
          </cell>
          <cell r="D39" t="str">
            <v>EA</v>
          </cell>
          <cell r="S39" t="str">
            <v>내선</v>
          </cell>
          <cell r="T39">
            <v>0.14499999999999999</v>
          </cell>
        </row>
        <row r="40">
          <cell r="A40">
            <v>38</v>
          </cell>
          <cell r="B40" t="str">
            <v>전화용 콘센트</v>
          </cell>
          <cell r="C40" t="str">
            <v>체신부규격4P</v>
          </cell>
          <cell r="D40" t="str">
            <v>EA</v>
          </cell>
          <cell r="S40" t="str">
            <v>통내</v>
          </cell>
          <cell r="T40">
            <v>7.0000000000000007E-2</v>
          </cell>
        </row>
        <row r="41">
          <cell r="A41">
            <v>39</v>
          </cell>
          <cell r="B41" t="str">
            <v>텀블러SW</v>
          </cell>
          <cell r="C41" t="str">
            <v>1로  1구</v>
          </cell>
          <cell r="D41" t="str">
            <v>EA</v>
          </cell>
          <cell r="S41" t="str">
            <v>내선</v>
          </cell>
          <cell r="T41">
            <v>6.5000000000000002E-2</v>
          </cell>
        </row>
        <row r="42">
          <cell r="A42">
            <v>40</v>
          </cell>
          <cell r="B42" t="str">
            <v>텀블러SW</v>
          </cell>
          <cell r="C42" t="str">
            <v>1로 1구방폭</v>
          </cell>
          <cell r="D42" t="str">
            <v>EA</v>
          </cell>
          <cell r="S42" t="str">
            <v>내선</v>
          </cell>
          <cell r="T42">
            <v>0.13</v>
          </cell>
        </row>
        <row r="43">
          <cell r="A43">
            <v>41</v>
          </cell>
          <cell r="B43" t="str">
            <v>텀블러SW</v>
          </cell>
          <cell r="C43" t="str">
            <v>1로  2구</v>
          </cell>
          <cell r="D43" t="str">
            <v>EA</v>
          </cell>
          <cell r="S43" t="str">
            <v>내선</v>
          </cell>
          <cell r="T43">
            <v>8.5000000000000006E-2</v>
          </cell>
        </row>
        <row r="44">
          <cell r="A44">
            <v>42</v>
          </cell>
          <cell r="B44" t="str">
            <v>텀블러SW</v>
          </cell>
          <cell r="C44" t="str">
            <v>1로 2구방폭</v>
          </cell>
          <cell r="D44" t="str">
            <v>EA</v>
          </cell>
          <cell r="S44" t="str">
            <v>내선</v>
          </cell>
          <cell r="T44">
            <v>0.17</v>
          </cell>
        </row>
        <row r="45">
          <cell r="A45">
            <v>43</v>
          </cell>
          <cell r="B45" t="str">
            <v>텀블러SW</v>
          </cell>
          <cell r="C45" t="str">
            <v>1로  3구</v>
          </cell>
          <cell r="D45" t="str">
            <v>EA</v>
          </cell>
          <cell r="S45" t="str">
            <v>내선</v>
          </cell>
          <cell r="T45">
            <v>8.5000000000000006E-2</v>
          </cell>
        </row>
        <row r="46">
          <cell r="A46">
            <v>44</v>
          </cell>
          <cell r="B46" t="str">
            <v>텀블러SW</v>
          </cell>
          <cell r="C46" t="str">
            <v>3로  1구</v>
          </cell>
          <cell r="D46" t="str">
            <v>EA</v>
          </cell>
          <cell r="S46" t="str">
            <v>내선</v>
          </cell>
          <cell r="T46">
            <v>8.5000000000000006E-2</v>
          </cell>
        </row>
        <row r="47">
          <cell r="A47">
            <v>45</v>
          </cell>
          <cell r="B47" t="str">
            <v>등 기 구</v>
          </cell>
          <cell r="C47" t="str">
            <v>IL-200W벽부</v>
          </cell>
          <cell r="D47" t="str">
            <v>EA</v>
          </cell>
          <cell r="S47" t="str">
            <v>내선</v>
          </cell>
          <cell r="T47">
            <v>0.158</v>
          </cell>
        </row>
        <row r="48">
          <cell r="A48">
            <v>46</v>
          </cell>
          <cell r="B48" t="str">
            <v>등 기 구</v>
          </cell>
          <cell r="C48" t="str">
            <v>IL-60W 천정매입</v>
          </cell>
          <cell r="D48" t="str">
            <v>EA</v>
          </cell>
          <cell r="S48" t="str">
            <v>내선</v>
          </cell>
          <cell r="T48">
            <v>0.245</v>
          </cell>
        </row>
        <row r="49">
          <cell r="A49">
            <v>47</v>
          </cell>
          <cell r="B49" t="str">
            <v>등 기 구</v>
          </cell>
          <cell r="C49" t="str">
            <v>IL-60W 천정직부</v>
          </cell>
          <cell r="D49" t="str">
            <v>EA</v>
          </cell>
          <cell r="S49" t="str">
            <v>내선</v>
          </cell>
          <cell r="T49">
            <v>0.18</v>
          </cell>
        </row>
        <row r="50">
          <cell r="A50">
            <v>48</v>
          </cell>
          <cell r="B50" t="str">
            <v>등 기 구</v>
          </cell>
          <cell r="C50" t="str">
            <v>비상등</v>
          </cell>
          <cell r="D50" t="str">
            <v>EA</v>
          </cell>
          <cell r="S50" t="str">
            <v>내선</v>
          </cell>
          <cell r="T50">
            <v>0.158</v>
          </cell>
        </row>
        <row r="51">
          <cell r="A51">
            <v>49</v>
          </cell>
          <cell r="B51" t="str">
            <v>등 기 구</v>
          </cell>
          <cell r="C51" t="str">
            <v>FL 2/20삼각직부</v>
          </cell>
          <cell r="D51" t="str">
            <v>EA</v>
          </cell>
          <cell r="S51" t="str">
            <v>내선</v>
          </cell>
          <cell r="T51">
            <v>0.19500000000000001</v>
          </cell>
        </row>
        <row r="52">
          <cell r="A52">
            <v>50</v>
          </cell>
          <cell r="B52" t="str">
            <v>등 기 구</v>
          </cell>
          <cell r="C52" t="str">
            <v>FL 2/20매입</v>
          </cell>
          <cell r="D52" t="str">
            <v>EA</v>
          </cell>
          <cell r="S52" t="str">
            <v>내선</v>
          </cell>
          <cell r="T52">
            <v>0.32</v>
          </cell>
        </row>
        <row r="53">
          <cell r="A53">
            <v>51</v>
          </cell>
          <cell r="B53" t="str">
            <v>등 기 구</v>
          </cell>
          <cell r="C53" t="str">
            <v>FL 2/40매입</v>
          </cell>
          <cell r="D53" t="str">
            <v>EA</v>
          </cell>
          <cell r="S53" t="str">
            <v>내선</v>
          </cell>
          <cell r="T53">
            <v>0.48799999999999999</v>
          </cell>
        </row>
        <row r="54">
          <cell r="A54">
            <v>52</v>
          </cell>
          <cell r="B54" t="str">
            <v>등 기 구</v>
          </cell>
          <cell r="C54" t="str">
            <v>FL 2/20펜던트</v>
          </cell>
          <cell r="D54" t="str">
            <v>EA</v>
          </cell>
          <cell r="S54" t="str">
            <v>내선</v>
          </cell>
          <cell r="T54">
            <v>0.23499999999999999</v>
          </cell>
        </row>
        <row r="55">
          <cell r="A55">
            <v>53</v>
          </cell>
          <cell r="B55" t="str">
            <v>등 기 구</v>
          </cell>
          <cell r="C55" t="str">
            <v>FL 2/40펜던트</v>
          </cell>
          <cell r="D55" t="str">
            <v>EA</v>
          </cell>
          <cell r="S55" t="str">
            <v>내선</v>
          </cell>
          <cell r="T55">
            <v>0.36499999999999999</v>
          </cell>
        </row>
        <row r="56">
          <cell r="A56">
            <v>54</v>
          </cell>
          <cell r="B56" t="str">
            <v>등 기 구</v>
          </cell>
          <cell r="C56" t="str">
            <v>FL 2/40방폭형</v>
          </cell>
          <cell r="S56" t="str">
            <v>내선</v>
          </cell>
          <cell r="T56">
            <v>0.73</v>
          </cell>
        </row>
        <row r="57">
          <cell r="A57">
            <v>55</v>
          </cell>
          <cell r="B57" t="str">
            <v>등 기 구</v>
          </cell>
          <cell r="C57" t="str">
            <v>MH 250W천정형</v>
          </cell>
          <cell r="D57" t="str">
            <v>EA</v>
          </cell>
          <cell r="S57" t="str">
            <v>내선</v>
          </cell>
          <cell r="T57">
            <v>0.495</v>
          </cell>
        </row>
        <row r="58">
          <cell r="A58">
            <v>56</v>
          </cell>
          <cell r="B58" t="str">
            <v>등 기 구</v>
          </cell>
          <cell r="C58" t="str">
            <v>MH 175W천정형</v>
          </cell>
          <cell r="D58" t="str">
            <v>EA</v>
          </cell>
          <cell r="S58" t="str">
            <v>내선</v>
          </cell>
          <cell r="T58">
            <v>0.44</v>
          </cell>
        </row>
        <row r="59">
          <cell r="A59">
            <v>57</v>
          </cell>
          <cell r="B59" t="str">
            <v>등 기 구</v>
          </cell>
          <cell r="C59" t="str">
            <v>MH 175W벽부형</v>
          </cell>
          <cell r="D59" t="str">
            <v>EA</v>
          </cell>
          <cell r="S59" t="str">
            <v>내선</v>
          </cell>
          <cell r="T59">
            <v>0.44</v>
          </cell>
        </row>
        <row r="60">
          <cell r="A60">
            <v>58</v>
          </cell>
          <cell r="B60" t="str">
            <v>판넬</v>
          </cell>
          <cell r="C60" t="str">
            <v>LP-A</v>
          </cell>
          <cell r="D60" t="str">
            <v>면</v>
          </cell>
          <cell r="S60" t="str">
            <v>프전</v>
          </cell>
          <cell r="T60">
            <v>5.8</v>
          </cell>
          <cell r="U60" t="str">
            <v>보인</v>
          </cell>
          <cell r="V60">
            <v>1.9</v>
          </cell>
        </row>
        <row r="61">
          <cell r="A61">
            <v>59</v>
          </cell>
          <cell r="B61" t="str">
            <v>전극봉</v>
          </cell>
          <cell r="C61" t="str">
            <v>3극</v>
          </cell>
          <cell r="D61" t="str">
            <v>EA</v>
          </cell>
          <cell r="S61" t="str">
            <v>내선</v>
          </cell>
          <cell r="T61">
            <v>0.8</v>
          </cell>
        </row>
        <row r="62">
          <cell r="A62">
            <v>60</v>
          </cell>
          <cell r="B62" t="str">
            <v>FLEXIBLE</v>
          </cell>
          <cell r="C62" t="str">
            <v>제1종 16C</v>
          </cell>
          <cell r="D62" t="str">
            <v>m</v>
          </cell>
          <cell r="S62" t="str">
            <v>내선</v>
          </cell>
          <cell r="T62">
            <v>3.9E-2</v>
          </cell>
        </row>
        <row r="63">
          <cell r="A63">
            <v>61</v>
          </cell>
          <cell r="B63" t="str">
            <v>FLEXIBLE</v>
          </cell>
          <cell r="C63" t="str">
            <v>고장력방수22C</v>
          </cell>
          <cell r="D63" t="str">
            <v>m</v>
          </cell>
          <cell r="S63" t="str">
            <v>내선</v>
          </cell>
          <cell r="T63">
            <v>4.9000000000000002E-2</v>
          </cell>
        </row>
        <row r="64">
          <cell r="A64">
            <v>62</v>
          </cell>
          <cell r="B64" t="str">
            <v>FLEXIBLE  CONNECTOR</v>
          </cell>
          <cell r="C64" t="str">
            <v>제1종 16C</v>
          </cell>
          <cell r="D64" t="str">
            <v>EA</v>
          </cell>
        </row>
        <row r="65">
          <cell r="A65">
            <v>63</v>
          </cell>
          <cell r="B65" t="str">
            <v>FLEXIBLE  CONNECTOR</v>
          </cell>
          <cell r="C65" t="str">
            <v>고장력방수22C</v>
          </cell>
          <cell r="D65" t="str">
            <v>EA</v>
          </cell>
        </row>
        <row r="66">
          <cell r="A66">
            <v>64</v>
          </cell>
          <cell r="B66" t="str">
            <v>AMP</v>
          </cell>
          <cell r="D66" t="str">
            <v>면</v>
          </cell>
          <cell r="S66" t="str">
            <v>통내</v>
          </cell>
          <cell r="T66">
            <v>9</v>
          </cell>
        </row>
        <row r="67">
          <cell r="A67">
            <v>65</v>
          </cell>
          <cell r="B67" t="str">
            <v>스피커</v>
          </cell>
          <cell r="C67" t="str">
            <v>3W    천정형</v>
          </cell>
          <cell r="D67" t="str">
            <v>EA</v>
          </cell>
          <cell r="S67" t="str">
            <v>통내</v>
          </cell>
          <cell r="T67">
            <v>0.45</v>
          </cell>
        </row>
        <row r="68">
          <cell r="A68">
            <v>66</v>
          </cell>
          <cell r="B68" t="str">
            <v>스피커</v>
          </cell>
          <cell r="C68" t="str">
            <v>3W    벽부형</v>
          </cell>
          <cell r="D68" t="str">
            <v>EA</v>
          </cell>
          <cell r="S68" t="str">
            <v>통내</v>
          </cell>
          <cell r="T68">
            <v>0.45</v>
          </cell>
        </row>
        <row r="69">
          <cell r="A69">
            <v>67</v>
          </cell>
          <cell r="B69" t="str">
            <v>스피커</v>
          </cell>
          <cell r="C69" t="str">
            <v>20W옥외칼럼형</v>
          </cell>
          <cell r="D69" t="str">
            <v>EA</v>
          </cell>
          <cell r="S69" t="str">
            <v>통내</v>
          </cell>
          <cell r="T69">
            <v>1</v>
          </cell>
        </row>
        <row r="70">
          <cell r="A70">
            <v>68</v>
          </cell>
          <cell r="B70" t="str">
            <v>인터폰</v>
          </cell>
          <cell r="C70" t="str">
            <v>전자연립식20회로</v>
          </cell>
          <cell r="D70" t="str">
            <v>EA</v>
          </cell>
          <cell r="S70" t="str">
            <v>통내</v>
          </cell>
          <cell r="T70">
            <v>1</v>
          </cell>
          <cell r="U70" t="str">
            <v>통설</v>
          </cell>
          <cell r="V70">
            <v>2</v>
          </cell>
        </row>
        <row r="71">
          <cell r="A71">
            <v>69</v>
          </cell>
          <cell r="B71" t="str">
            <v>감지기</v>
          </cell>
          <cell r="C71" t="str">
            <v>차동식 스포트감지기2종</v>
          </cell>
          <cell r="D71" t="str">
            <v>EA</v>
          </cell>
          <cell r="S71" t="str">
            <v>내선</v>
          </cell>
          <cell r="T71">
            <v>0.14300000000000002</v>
          </cell>
        </row>
        <row r="72">
          <cell r="A72">
            <v>70</v>
          </cell>
          <cell r="B72" t="str">
            <v>감지기</v>
          </cell>
          <cell r="C72" t="str">
            <v>광전식 연감지기2종</v>
          </cell>
          <cell r="D72" t="str">
            <v>EA</v>
          </cell>
          <cell r="S72" t="str">
            <v>내선</v>
          </cell>
          <cell r="T72">
            <v>0.14300000000000002</v>
          </cell>
        </row>
        <row r="73">
          <cell r="A73">
            <v>71</v>
          </cell>
          <cell r="B73" t="str">
            <v>감지기</v>
          </cell>
          <cell r="C73" t="str">
            <v>정온식감지기</v>
          </cell>
          <cell r="D73" t="str">
            <v>EA</v>
          </cell>
          <cell r="S73" t="str">
            <v>내선</v>
          </cell>
          <cell r="T73">
            <v>0.14300000000000002</v>
          </cell>
        </row>
        <row r="74">
          <cell r="A74">
            <v>72</v>
          </cell>
          <cell r="B74" t="str">
            <v>유도등</v>
          </cell>
          <cell r="C74" t="str">
            <v>통로유도등</v>
          </cell>
          <cell r="D74" t="str">
            <v>EA</v>
          </cell>
          <cell r="S74" t="str">
            <v>내선</v>
          </cell>
          <cell r="T74">
            <v>0.79500000000000004</v>
          </cell>
        </row>
        <row r="75">
          <cell r="A75">
            <v>73</v>
          </cell>
          <cell r="B75" t="str">
            <v>유도등</v>
          </cell>
          <cell r="C75" t="str">
            <v>피난구유도등</v>
          </cell>
          <cell r="D75" t="str">
            <v>EA</v>
          </cell>
          <cell r="S75" t="str">
            <v>내선</v>
          </cell>
          <cell r="T75">
            <v>0.13500000000000001</v>
          </cell>
        </row>
        <row r="76">
          <cell r="A76">
            <v>74</v>
          </cell>
          <cell r="B76" t="str">
            <v>수동발신기</v>
          </cell>
          <cell r="D76" t="str">
            <v>set</v>
          </cell>
          <cell r="S76" t="str">
            <v>내선</v>
          </cell>
          <cell r="T76">
            <v>0.3</v>
          </cell>
        </row>
        <row r="77">
          <cell r="A77">
            <v>75</v>
          </cell>
          <cell r="B77" t="str">
            <v>수신반</v>
          </cell>
          <cell r="C77" t="str">
            <v>P형1급   10회로용</v>
          </cell>
          <cell r="D77" t="str">
            <v>set</v>
          </cell>
          <cell r="S77" t="str">
            <v>내선</v>
          </cell>
          <cell r="T77">
            <v>9</v>
          </cell>
        </row>
        <row r="78">
          <cell r="A78">
            <v>101</v>
          </cell>
          <cell r="B78" t="str">
            <v>전선관</v>
          </cell>
          <cell r="C78" t="str">
            <v>ELPφ30</v>
          </cell>
          <cell r="D78" t="str">
            <v>m</v>
          </cell>
          <cell r="U78" t="str">
            <v>배전</v>
          </cell>
          <cell r="V78">
            <v>1.2E-2</v>
          </cell>
          <cell r="W78" t="str">
            <v>보인</v>
          </cell>
          <cell r="X78">
            <v>2.9000000000000001E-2</v>
          </cell>
        </row>
        <row r="79">
          <cell r="A79">
            <v>102</v>
          </cell>
          <cell r="B79" t="str">
            <v xml:space="preserve"> 케이블</v>
          </cell>
          <cell r="C79" t="str">
            <v>CV   2.0sq/2C</v>
          </cell>
          <cell r="D79" t="str">
            <v>m</v>
          </cell>
          <cell r="S79" t="str">
            <v>저케</v>
          </cell>
          <cell r="T79">
            <v>1.4E-2</v>
          </cell>
        </row>
        <row r="80">
          <cell r="A80">
            <v>103</v>
          </cell>
          <cell r="B80" t="str">
            <v xml:space="preserve"> 케이블</v>
          </cell>
          <cell r="C80" t="str">
            <v>CV     3.5sq/3C</v>
          </cell>
          <cell r="D80" t="str">
            <v>m</v>
          </cell>
          <cell r="S80" t="str">
            <v>저케</v>
          </cell>
          <cell r="T80">
            <v>2.1999999999999999E-2</v>
          </cell>
        </row>
      </sheetData>
      <sheetData sheetId="1">
        <row r="3">
          <cell r="F3">
            <v>2</v>
          </cell>
          <cell r="G3">
            <v>3</v>
          </cell>
          <cell r="H3">
            <v>4</v>
          </cell>
          <cell r="I3">
            <v>5</v>
          </cell>
          <cell r="J3">
            <v>8</v>
          </cell>
          <cell r="K3">
            <v>9</v>
          </cell>
          <cell r="L3">
            <v>11</v>
          </cell>
          <cell r="M3">
            <v>12</v>
          </cell>
          <cell r="N3">
            <v>13</v>
          </cell>
          <cell r="O3">
            <v>22</v>
          </cell>
          <cell r="P3">
            <v>23</v>
          </cell>
          <cell r="Q3">
            <v>24</v>
          </cell>
          <cell r="R3">
            <v>16</v>
          </cell>
          <cell r="S3">
            <v>26</v>
          </cell>
          <cell r="T3">
            <v>27</v>
          </cell>
          <cell r="U3">
            <v>28</v>
          </cell>
          <cell r="V3">
            <v>29</v>
          </cell>
          <cell r="W3">
            <v>30</v>
          </cell>
          <cell r="X3">
            <v>32</v>
          </cell>
          <cell r="Y3">
            <v>33</v>
          </cell>
          <cell r="Z3">
            <v>35</v>
          </cell>
          <cell r="AA3">
            <v>36</v>
          </cell>
          <cell r="AB3">
            <v>37</v>
          </cell>
          <cell r="AC3">
            <v>38</v>
          </cell>
          <cell r="AD3">
            <v>39</v>
          </cell>
          <cell r="AE3">
            <v>41</v>
          </cell>
          <cell r="AF3">
            <v>43</v>
          </cell>
          <cell r="AG3">
            <v>46</v>
          </cell>
          <cell r="AH3">
            <v>48</v>
          </cell>
          <cell r="AI3">
            <v>50</v>
          </cell>
          <cell r="AJ3">
            <v>51</v>
          </cell>
          <cell r="AK3">
            <v>53</v>
          </cell>
          <cell r="AL3">
            <v>55</v>
          </cell>
          <cell r="AM3">
            <v>57</v>
          </cell>
          <cell r="AN3">
            <v>60</v>
          </cell>
          <cell r="AO3">
            <v>62</v>
          </cell>
          <cell r="AP3">
            <v>65</v>
          </cell>
          <cell r="AQ3">
            <v>66</v>
          </cell>
          <cell r="AR3">
            <v>67</v>
          </cell>
          <cell r="AS3">
            <v>68</v>
          </cell>
        </row>
        <row r="4">
          <cell r="F4" t="str">
            <v>전선관</v>
          </cell>
          <cell r="J4" t="str">
            <v>노말 밴드</v>
          </cell>
          <cell r="L4" t="str">
            <v>전선 및 케이블</v>
          </cell>
          <cell r="S4" t="str">
            <v>Outlet Box</v>
          </cell>
          <cell r="W4" t="str">
            <v xml:space="preserve"> 콘  센  트 </v>
          </cell>
          <cell r="AD4" t="str">
            <v>텀블러SW</v>
          </cell>
          <cell r="AI4" t="str">
            <v xml:space="preserve">            전        등</v>
          </cell>
          <cell r="AN4" t="str">
            <v>Flex.</v>
          </cell>
          <cell r="AO4" t="str">
            <v>Flex.Con.</v>
          </cell>
          <cell r="AP4" t="str">
            <v>스피커</v>
          </cell>
          <cell r="AS4" t="str">
            <v>인터폰</v>
          </cell>
        </row>
        <row r="5">
          <cell r="F5" t="str">
            <v>HI-PVC  16C</v>
          </cell>
          <cell r="G5" t="str">
            <v>HI-PVC  22C</v>
          </cell>
          <cell r="H5" t="str">
            <v>HI-PVC  28C</v>
          </cell>
          <cell r="I5" t="str">
            <v>HI-PVC  36C</v>
          </cell>
          <cell r="J5" t="str">
            <v>HI-PVC  28C</v>
          </cell>
          <cell r="K5" t="str">
            <v>HI-PVC  36C</v>
          </cell>
          <cell r="L5" t="str">
            <v>IV   2.0</v>
          </cell>
          <cell r="M5" t="str">
            <v>IV   5.5sq</v>
          </cell>
          <cell r="N5" t="str">
            <v>GV   2.0sq</v>
          </cell>
          <cell r="O5" t="str">
            <v>CPEV 0.65/10P</v>
          </cell>
          <cell r="P5" t="str">
            <v>CPEV 0.65/20P</v>
          </cell>
          <cell r="Q5" t="str">
            <v>CVV2.0sq/3C</v>
          </cell>
          <cell r="R5" t="str">
            <v>HIV1.6</v>
          </cell>
          <cell r="S5" t="str">
            <v>4각 천정</v>
          </cell>
          <cell r="T5" t="str">
            <v>4각벽부</v>
          </cell>
          <cell r="U5" t="str">
            <v xml:space="preserve">  8 각</v>
          </cell>
          <cell r="V5" t="str">
            <v>SW</v>
          </cell>
          <cell r="W5" t="str">
            <v>1구용</v>
          </cell>
          <cell r="X5" t="str">
            <v>1구방수</v>
          </cell>
          <cell r="Y5" t="str">
            <v>2구용</v>
          </cell>
          <cell r="Z5" t="str">
            <v>에어컨용</v>
          </cell>
          <cell r="AA5" t="str">
            <v>FAN용</v>
          </cell>
          <cell r="AB5" t="str">
            <v>3P320A</v>
          </cell>
          <cell r="AC5" t="str">
            <v>전화용</v>
          </cell>
          <cell r="AD5" t="str">
            <v>1로  1구</v>
          </cell>
          <cell r="AE5" t="str">
            <v>1로  2구</v>
          </cell>
          <cell r="AF5" t="str">
            <v>1로  3구</v>
          </cell>
          <cell r="AG5" t="str">
            <v>IL-60W</v>
          </cell>
          <cell r="AH5" t="str">
            <v>비상등</v>
          </cell>
          <cell r="AI5" t="str">
            <v>FL 2/20매입</v>
          </cell>
          <cell r="AJ5" t="str">
            <v>FL 2/40매입</v>
          </cell>
          <cell r="AK5" t="str">
            <v>FL 2/40펜던트</v>
          </cell>
          <cell r="AL5" t="str">
            <v>MH 250W천정형</v>
          </cell>
          <cell r="AM5" t="str">
            <v>MH 175W벽부형</v>
          </cell>
          <cell r="AN5" t="str">
            <v>제1종 16C</v>
          </cell>
          <cell r="AO5" t="str">
            <v>제1종 16C</v>
          </cell>
          <cell r="AP5" t="str">
            <v>3W    천정형</v>
          </cell>
          <cell r="AQ5" t="str">
            <v>3W    벽부형</v>
          </cell>
          <cell r="AR5" t="str">
            <v>20W옥외칼럼형</v>
          </cell>
          <cell r="AS5" t="str">
            <v>상호식20회로</v>
          </cell>
        </row>
        <row r="6">
          <cell r="F6">
            <v>56</v>
          </cell>
          <cell r="S6">
            <v>2</v>
          </cell>
          <cell r="U6">
            <v>14</v>
          </cell>
          <cell r="V6">
            <v>2</v>
          </cell>
          <cell r="AD6">
            <v>1</v>
          </cell>
          <cell r="AF6">
            <v>1</v>
          </cell>
          <cell r="AG6">
            <v>2</v>
          </cell>
          <cell r="AK6">
            <v>14</v>
          </cell>
        </row>
        <row r="7">
          <cell r="G7">
            <v>18.5</v>
          </cell>
        </row>
        <row r="8">
          <cell r="L8">
            <v>226.2</v>
          </cell>
        </row>
        <row r="9">
          <cell r="F9">
            <v>43</v>
          </cell>
          <cell r="T9">
            <v>2</v>
          </cell>
          <cell r="Y9">
            <v>2</v>
          </cell>
        </row>
        <row r="10">
          <cell r="M10">
            <v>92.4</v>
          </cell>
          <cell r="N10">
            <v>46.2</v>
          </cell>
        </row>
        <row r="11">
          <cell r="F11">
            <v>25.6</v>
          </cell>
          <cell r="S11">
            <v>1</v>
          </cell>
          <cell r="U11">
            <v>7</v>
          </cell>
          <cell r="V11">
            <v>1</v>
          </cell>
          <cell r="AE11">
            <v>1</v>
          </cell>
          <cell r="AL11">
            <v>8</v>
          </cell>
        </row>
        <row r="12">
          <cell r="F12">
            <v>48.2</v>
          </cell>
        </row>
        <row r="13">
          <cell r="L13">
            <v>58.800000000000004</v>
          </cell>
        </row>
        <row r="14">
          <cell r="L14">
            <v>153.60000000000002</v>
          </cell>
        </row>
        <row r="15">
          <cell r="F15">
            <v>66</v>
          </cell>
          <cell r="U15">
            <v>14</v>
          </cell>
          <cell r="V15">
            <v>6</v>
          </cell>
          <cell r="AA15">
            <v>4</v>
          </cell>
          <cell r="AE15">
            <v>2</v>
          </cell>
          <cell r="AK15">
            <v>14</v>
          </cell>
        </row>
        <row r="16">
          <cell r="F16">
            <v>29</v>
          </cell>
        </row>
        <row r="17">
          <cell r="G17">
            <v>4.5</v>
          </cell>
        </row>
        <row r="18">
          <cell r="G18">
            <v>6</v>
          </cell>
        </row>
        <row r="19">
          <cell r="G19">
            <v>9</v>
          </cell>
        </row>
        <row r="20">
          <cell r="L20">
            <v>145.6</v>
          </cell>
        </row>
        <row r="21">
          <cell r="L21">
            <v>90.6</v>
          </cell>
        </row>
        <row r="22">
          <cell r="L22">
            <v>20.399999999999999</v>
          </cell>
        </row>
        <row r="23">
          <cell r="L23">
            <v>30.5</v>
          </cell>
        </row>
        <row r="24">
          <cell r="L24">
            <v>61.199999999999996</v>
          </cell>
        </row>
        <row r="25">
          <cell r="F25">
            <v>81.3</v>
          </cell>
          <cell r="T25">
            <v>4</v>
          </cell>
          <cell r="Y25">
            <v>4</v>
          </cell>
        </row>
        <row r="26">
          <cell r="M26">
            <v>171.4</v>
          </cell>
          <cell r="N26">
            <v>85.7</v>
          </cell>
        </row>
        <row r="27">
          <cell r="F27">
            <v>24.6</v>
          </cell>
          <cell r="S27">
            <v>2</v>
          </cell>
          <cell r="U27">
            <v>4</v>
          </cell>
          <cell r="V27">
            <v>7</v>
          </cell>
          <cell r="AA27">
            <v>3</v>
          </cell>
          <cell r="AD27">
            <v>1</v>
          </cell>
          <cell r="AE27">
            <v>3</v>
          </cell>
          <cell r="AI27">
            <v>2</v>
          </cell>
          <cell r="AJ27">
            <v>4</v>
          </cell>
          <cell r="AN27">
            <v>12</v>
          </cell>
          <cell r="AO27">
            <v>12</v>
          </cell>
        </row>
        <row r="28">
          <cell r="F28">
            <v>28.799999999999997</v>
          </cell>
        </row>
        <row r="29">
          <cell r="L29">
            <v>84.4</v>
          </cell>
        </row>
        <row r="30">
          <cell r="L30">
            <v>97.199999999999989</v>
          </cell>
        </row>
        <row r="31">
          <cell r="F31">
            <v>70.099999999999994</v>
          </cell>
          <cell r="S31">
            <v>2</v>
          </cell>
          <cell r="U31">
            <v>34</v>
          </cell>
          <cell r="V31">
            <v>2</v>
          </cell>
          <cell r="AF31">
            <v>2</v>
          </cell>
          <cell r="AJ31">
            <v>36</v>
          </cell>
          <cell r="AN31">
            <v>72</v>
          </cell>
          <cell r="AO31">
            <v>72</v>
          </cell>
        </row>
        <row r="32">
          <cell r="F32">
            <v>7.9</v>
          </cell>
        </row>
        <row r="33">
          <cell r="G33">
            <v>9.6999999999999993</v>
          </cell>
        </row>
        <row r="34">
          <cell r="L34">
            <v>325.39999999999998</v>
          </cell>
        </row>
        <row r="35">
          <cell r="L35">
            <v>30.900000000000002</v>
          </cell>
        </row>
        <row r="36">
          <cell r="L36">
            <v>46</v>
          </cell>
        </row>
        <row r="37">
          <cell r="F37">
            <v>150.6</v>
          </cell>
          <cell r="S37">
            <v>5</v>
          </cell>
          <cell r="T37">
            <v>4</v>
          </cell>
          <cell r="U37">
            <v>53</v>
          </cell>
          <cell r="V37">
            <v>3</v>
          </cell>
          <cell r="AD37">
            <v>1</v>
          </cell>
          <cell r="AF37">
            <v>2</v>
          </cell>
          <cell r="AH37">
            <v>4</v>
          </cell>
          <cell r="AJ37">
            <v>58</v>
          </cell>
          <cell r="AN37">
            <v>116</v>
          </cell>
          <cell r="AO37">
            <v>116</v>
          </cell>
        </row>
        <row r="38">
          <cell r="F38">
            <v>6</v>
          </cell>
        </row>
        <row r="39">
          <cell r="G39">
            <v>5.5</v>
          </cell>
        </row>
        <row r="40">
          <cell r="G40">
            <v>3</v>
          </cell>
        </row>
        <row r="41">
          <cell r="H41">
            <v>10.199999999999999</v>
          </cell>
          <cell r="J41">
            <v>1</v>
          </cell>
        </row>
        <row r="42">
          <cell r="L42">
            <v>602.79999999999995</v>
          </cell>
        </row>
        <row r="43">
          <cell r="L43">
            <v>21.6</v>
          </cell>
        </row>
        <row r="44">
          <cell r="L44">
            <v>26.8</v>
          </cell>
        </row>
        <row r="45">
          <cell r="L45">
            <v>18</v>
          </cell>
        </row>
        <row r="46">
          <cell r="L46">
            <v>96</v>
          </cell>
        </row>
        <row r="47">
          <cell r="F47">
            <v>62.5</v>
          </cell>
          <cell r="T47">
            <v>7</v>
          </cell>
          <cell r="Y47">
            <v>5</v>
          </cell>
          <cell r="Z47">
            <v>2</v>
          </cell>
        </row>
        <row r="48">
          <cell r="M48">
            <v>136.80000000000001</v>
          </cell>
          <cell r="N48">
            <v>68.400000000000006</v>
          </cell>
        </row>
        <row r="49">
          <cell r="F49">
            <v>77</v>
          </cell>
          <cell r="T49">
            <v>6</v>
          </cell>
          <cell r="Y49">
            <v>6</v>
          </cell>
        </row>
        <row r="50">
          <cell r="M50">
            <v>164.6</v>
          </cell>
          <cell r="N50">
            <v>82.3</v>
          </cell>
        </row>
        <row r="51">
          <cell r="F51">
            <v>22</v>
          </cell>
          <cell r="T51">
            <v>2</v>
          </cell>
          <cell r="W51">
            <v>2</v>
          </cell>
        </row>
        <row r="52">
          <cell r="M52">
            <v>49.8</v>
          </cell>
          <cell r="N52">
            <v>24.9</v>
          </cell>
        </row>
        <row r="53">
          <cell r="F53">
            <v>19</v>
          </cell>
          <cell r="T53">
            <v>3</v>
          </cell>
          <cell r="W53">
            <v>1</v>
          </cell>
          <cell r="X53">
            <v>2</v>
          </cell>
        </row>
        <row r="54">
          <cell r="M54">
            <v>45</v>
          </cell>
          <cell r="N54">
            <v>22.5</v>
          </cell>
        </row>
        <row r="55">
          <cell r="G55">
            <v>16.5</v>
          </cell>
          <cell r="T55">
            <v>1</v>
          </cell>
          <cell r="AB55">
            <v>1</v>
          </cell>
        </row>
        <row r="56">
          <cell r="M56">
            <v>56.400000000000006</v>
          </cell>
          <cell r="N56">
            <v>18.8</v>
          </cell>
        </row>
        <row r="57">
          <cell r="H57">
            <v>22</v>
          </cell>
        </row>
        <row r="58">
          <cell r="M58">
            <v>104</v>
          </cell>
          <cell r="N58">
            <v>26</v>
          </cell>
        </row>
        <row r="59">
          <cell r="F59">
            <v>5</v>
          </cell>
          <cell r="T59">
            <v>1</v>
          </cell>
          <cell r="AQ59">
            <v>1</v>
          </cell>
        </row>
        <row r="60">
          <cell r="R60">
            <v>16.799999999999997</v>
          </cell>
        </row>
        <row r="61">
          <cell r="F61">
            <v>34.4</v>
          </cell>
          <cell r="T61">
            <v>2</v>
          </cell>
          <cell r="AQ61">
            <v>2</v>
          </cell>
        </row>
        <row r="62">
          <cell r="R62">
            <v>106.80000000000001</v>
          </cell>
        </row>
        <row r="63">
          <cell r="F63">
            <v>52</v>
          </cell>
          <cell r="T63">
            <v>1</v>
          </cell>
          <cell r="U63">
            <v>5</v>
          </cell>
          <cell r="AP63">
            <v>5</v>
          </cell>
          <cell r="AQ63">
            <v>1</v>
          </cell>
        </row>
        <row r="64">
          <cell r="R64">
            <v>171.89999999999998</v>
          </cell>
        </row>
        <row r="65">
          <cell r="F65">
            <v>24.5</v>
          </cell>
        </row>
        <row r="66">
          <cell r="Q66">
            <v>26.5</v>
          </cell>
        </row>
        <row r="67">
          <cell r="G67">
            <v>24.5</v>
          </cell>
        </row>
        <row r="68">
          <cell r="Q68">
            <v>26.5</v>
          </cell>
        </row>
        <row r="69">
          <cell r="O69">
            <v>26.5</v>
          </cell>
        </row>
        <row r="71">
          <cell r="G71">
            <v>31.5</v>
          </cell>
          <cell r="T71">
            <v>2</v>
          </cell>
          <cell r="V71">
            <v>1</v>
          </cell>
          <cell r="AC71">
            <v>3</v>
          </cell>
        </row>
        <row r="72">
          <cell r="O72">
            <v>32.700000000000003</v>
          </cell>
        </row>
        <row r="73">
          <cell r="G73">
            <v>9.5</v>
          </cell>
        </row>
        <row r="74">
          <cell r="O74">
            <v>11.5</v>
          </cell>
        </row>
        <row r="76">
          <cell r="G76">
            <v>31.5</v>
          </cell>
          <cell r="T76">
            <v>2</v>
          </cell>
          <cell r="V76">
            <v>1</v>
          </cell>
          <cell r="AS76">
            <v>1</v>
          </cell>
        </row>
        <row r="77">
          <cell r="P77">
            <v>32.700000000000003</v>
          </cell>
        </row>
        <row r="78">
          <cell r="I78">
            <v>9.5</v>
          </cell>
          <cell r="K78">
            <v>3</v>
          </cell>
        </row>
        <row r="79">
          <cell r="P79">
            <v>23</v>
          </cell>
        </row>
        <row r="80">
          <cell r="F80">
            <v>389</v>
          </cell>
          <cell r="G80">
            <v>70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787</v>
          </cell>
          <cell r="M80">
            <v>264</v>
          </cell>
          <cell r="N80">
            <v>132</v>
          </cell>
          <cell r="O80">
            <v>0</v>
          </cell>
          <cell r="P80">
            <v>33</v>
          </cell>
          <cell r="Q80">
            <v>0</v>
          </cell>
          <cell r="R80">
            <v>124</v>
          </cell>
          <cell r="S80">
            <v>3</v>
          </cell>
          <cell r="T80">
            <v>11</v>
          </cell>
          <cell r="U80">
            <v>35</v>
          </cell>
          <cell r="V80">
            <v>10</v>
          </cell>
          <cell r="W80">
            <v>0</v>
          </cell>
          <cell r="X80">
            <v>0</v>
          </cell>
          <cell r="Y80">
            <v>6</v>
          </cell>
          <cell r="Z80">
            <v>0</v>
          </cell>
          <cell r="AA80">
            <v>4</v>
          </cell>
          <cell r="AB80">
            <v>0</v>
          </cell>
          <cell r="AC80">
            <v>0</v>
          </cell>
          <cell r="AD80">
            <v>1</v>
          </cell>
          <cell r="AE80">
            <v>3</v>
          </cell>
          <cell r="AF80">
            <v>1</v>
          </cell>
          <cell r="AG80">
            <v>2</v>
          </cell>
          <cell r="AH80">
            <v>0</v>
          </cell>
          <cell r="AI80">
            <v>0</v>
          </cell>
          <cell r="AJ80">
            <v>0</v>
          </cell>
          <cell r="AK80">
            <v>28</v>
          </cell>
          <cell r="AL80">
            <v>8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3</v>
          </cell>
          <cell r="AR80">
            <v>0</v>
          </cell>
          <cell r="AS80">
            <v>1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공정표"/>
      <sheetName val="공사총괄"/>
      <sheetName val="공사비예산서(토목분)"/>
      <sheetName val="일위목록"/>
      <sheetName val="일위대가"/>
      <sheetName val="부표총괄"/>
      <sheetName val="부표장비"/>
      <sheetName val="물가대비표"/>
      <sheetName val="평균L,C,K,E값 산출표"/>
      <sheetName val="부표장비 (2)"/>
      <sheetName val="노임단가"/>
      <sheetName val="진주방향"/>
      <sheetName val="마산방향"/>
      <sheetName val="기초1"/>
      <sheetName val="면맞춤593-693"/>
      <sheetName val="내역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인원산출"/>
      <sheetName val="단가대비표"/>
      <sheetName val="견적대비표"/>
      <sheetName val="타견적성스테이지"/>
      <sheetName val="타견적서 영시스템"/>
      <sheetName val="진명견적"/>
      <sheetName val="배관배선"/>
      <sheetName val="단가대비표 (2)"/>
      <sheetName val="제-노임"/>
      <sheetName val="제직재"/>
      <sheetName val="중기사용료"/>
      <sheetName val="전기단가조사서"/>
      <sheetName val="한강운반비"/>
      <sheetName val="개요"/>
      <sheetName val="신우"/>
      <sheetName val="청천내"/>
      <sheetName val="제품별"/>
      <sheetName val="선급금신청서"/>
      <sheetName val="내역서단가산출용"/>
      <sheetName val="N賃率-職"/>
      <sheetName val="일위대가"/>
      <sheetName val="자재단가"/>
      <sheetName val="입찰견적보고서"/>
      <sheetName val="여과지동"/>
      <sheetName val="기초자료"/>
      <sheetName val="9GNG운반"/>
      <sheetName val="청주과학대학내역서(타견적)"/>
      <sheetName val="UNIT"/>
      <sheetName val="J直材4"/>
      <sheetName val="일위"/>
      <sheetName val="I一般比"/>
      <sheetName val="문학간접"/>
      <sheetName val="XL4Poppy"/>
      <sheetName val="#REF"/>
      <sheetName val="본사인상전"/>
      <sheetName val="유림총괄"/>
      <sheetName val="TNC(1안)"/>
      <sheetName val="터파기및재료"/>
      <sheetName val="노임단가"/>
      <sheetName val="제36-40호표"/>
      <sheetName val="하조서"/>
      <sheetName val="데이타"/>
      <sheetName val="식재인부"/>
      <sheetName val="산출근거"/>
      <sheetName val="단가 및 재료비"/>
      <sheetName val="내역"/>
      <sheetName val="직재"/>
      <sheetName val="산출내역서집계표"/>
      <sheetName val="덕전리"/>
      <sheetName val="Y-WORK"/>
      <sheetName val="20관리비율"/>
      <sheetName val="제조 경영"/>
      <sheetName val="차액보증"/>
      <sheetName val="기초단가"/>
      <sheetName val="원가서"/>
      <sheetName val="일위대가(가설)"/>
      <sheetName val="토공사B동추가"/>
      <sheetName val="실내건축일위대가"/>
      <sheetName val="일위대가(1)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암거"/>
      <sheetName val="포장공"/>
      <sheetName val="배수공"/>
      <sheetName val="금융비용"/>
      <sheetName val="연습"/>
      <sheetName val="원가 (2)"/>
      <sheetName val="원본(갑지)"/>
      <sheetName val="PANEL_인원산출"/>
      <sheetName val="타견적서_영시스템"/>
      <sheetName val="단가대비표_(2)"/>
      <sheetName val="Sheet1"/>
      <sheetName val="재집"/>
      <sheetName val="열차무선 수량집계"/>
      <sheetName val="집계표"/>
      <sheetName val="Total"/>
      <sheetName val="C-노임단가"/>
      <sheetName val="요율"/>
      <sheetName val="Sheet2"/>
      <sheetName val="2"/>
      <sheetName val="인건비"/>
      <sheetName val="역공종"/>
      <sheetName val="단가"/>
      <sheetName val="Sheet9"/>
      <sheetName val="쇠(1)"/>
      <sheetName val="가격(3)"/>
      <sheetName val="기초DATA(2)"/>
      <sheetName val="산출"/>
      <sheetName val="집계"/>
      <sheetName val="가설개략"/>
      <sheetName val="합천내역"/>
      <sheetName val="일위_파일"/>
      <sheetName val="입력"/>
      <sheetName val="샌딩 에폭시 도장"/>
      <sheetName val="일반문틀 설치"/>
      <sheetName val="직노"/>
      <sheetName val="소요자재"/>
      <sheetName val="모래기초"/>
      <sheetName val="산출근거1"/>
      <sheetName val="00상노임"/>
      <sheetName val="96보완계획7.12"/>
      <sheetName val="공통"/>
      <sheetName val="ABUT수량-A1"/>
      <sheetName val="SW개발대상목록(기능점수)"/>
      <sheetName val="관로공표지"/>
      <sheetName val="공종목록표"/>
      <sheetName val="단가목록"/>
      <sheetName val="공정집계_국별"/>
      <sheetName val="거리계산"/>
      <sheetName val="단가산출"/>
      <sheetName val="감리원단가"/>
      <sheetName val="샘플표지"/>
      <sheetName val="기본일위"/>
      <sheetName val="AS포장복구 "/>
      <sheetName val="내역서적용"/>
      <sheetName val="변경갑지"/>
      <sheetName val="증감(갑지)"/>
      <sheetName val="입찰안"/>
      <sheetName val="매출매입"/>
      <sheetName val="일위대가표"/>
      <sheetName val="단가표"/>
      <sheetName val="4안전율"/>
      <sheetName val="소방공사"/>
      <sheetName val="전기공사"/>
      <sheetName val="건설공사"/>
      <sheetName val="정보통신공사"/>
      <sheetName val="45,46"/>
      <sheetName val="인건-측정"/>
      <sheetName val="CAUDIT"/>
      <sheetName val="단가산출서"/>
      <sheetName val="단가대비표(SYS)"/>
      <sheetName val="제조노임"/>
      <sheetName val="연부97-1"/>
      <sheetName val="자료입력"/>
      <sheetName val="DATE"/>
      <sheetName val="이름정의"/>
      <sheetName val="초기화면"/>
      <sheetName val="실행철강하도"/>
      <sheetName val="실행내역서 "/>
      <sheetName val="수자재단위당"/>
      <sheetName val="danga"/>
      <sheetName val="단"/>
      <sheetName val="5.단가대비표"/>
      <sheetName val="설직재-1"/>
      <sheetName val="일위대가1"/>
      <sheetName val="APT"/>
      <sheetName val="범용개발순소요비용"/>
      <sheetName val="위치"/>
      <sheetName val="남양내역"/>
      <sheetName val="노임"/>
      <sheetName val="조명시설"/>
      <sheetName val="견적정보"/>
      <sheetName val="집계표(육상)"/>
      <sheetName val="내역서변경성원"/>
      <sheetName val="예측단가간지"/>
      <sheetName val="감리매출"/>
      <sheetName val="48일위"/>
      <sheetName val="22철거수량"/>
      <sheetName val="최종총괄"/>
      <sheetName val="세부산출내역서"/>
      <sheetName val="2.어플리케이션보정계수"/>
      <sheetName val="인원계획-미화"/>
      <sheetName val="#3_일위대가목록"/>
      <sheetName val="DATA"/>
      <sheetName val="내역서2안"/>
      <sheetName val="copy"/>
      <sheetName val="식음료"/>
      <sheetName val="감액총괄표"/>
      <sheetName val="대치판정"/>
      <sheetName val="DHEQSUPT"/>
      <sheetName val="직접비내역서"/>
      <sheetName val="Sheet6"/>
      <sheetName val="VXXXXXXX"/>
      <sheetName val="배수관공"/>
      <sheetName val="호별계약현황"/>
      <sheetName val="지구단위계획"/>
      <sheetName val="COPING"/>
      <sheetName val="사다리"/>
      <sheetName val="배관배선 단가조사"/>
      <sheetName val="일위대가집계"/>
      <sheetName val="BID"/>
      <sheetName val="FM3(2~6공)"/>
      <sheetName val="잔토처리"/>
      <sheetName val="복구단가"/>
      <sheetName val="코드표"/>
      <sheetName val="대창(장성)"/>
      <sheetName val="연차(일위)"/>
      <sheetName val="1.ER유체응용"/>
      <sheetName val="4.시험장비"/>
      <sheetName val="연장및면적(좌측)"/>
      <sheetName val="플랜트 설치"/>
      <sheetName val="시화점실행"/>
      <sheetName val="산출내역서"/>
      <sheetName val="판매시설"/>
      <sheetName val="일반부표"/>
      <sheetName val="정보"/>
      <sheetName val="O＆P"/>
      <sheetName val="요약&amp;결과"/>
    </sheetNames>
    <sheetDataSet>
      <sheetData sheetId="0" refreshError="1"/>
      <sheetData sheetId="1">
        <row r="1">
          <cell r="A1">
            <v>1</v>
          </cell>
        </row>
      </sheetData>
      <sheetData sheetId="2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4">
          <cell r="A34">
            <v>33</v>
          </cell>
        </row>
        <row r="35">
          <cell r="A35">
            <v>34</v>
          </cell>
        </row>
        <row r="36">
          <cell r="A36">
            <v>35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 t="e">
            <v>#REF!</v>
          </cell>
        </row>
        <row r="40">
          <cell r="A40" t="e">
            <v>#REF!</v>
          </cell>
        </row>
        <row r="41">
          <cell r="A41" t="e">
            <v>#REF!</v>
          </cell>
        </row>
        <row r="42">
          <cell r="A42" t="e">
            <v>#REF!</v>
          </cell>
        </row>
        <row r="43">
          <cell r="A43" t="e">
            <v>#REF!</v>
          </cell>
        </row>
        <row r="45">
          <cell r="A45" t="e">
            <v>#REF!</v>
          </cell>
        </row>
        <row r="55">
          <cell r="A55">
            <v>0</v>
          </cell>
        </row>
        <row r="68">
          <cell r="A68" t="e">
            <v>#REF!</v>
          </cell>
        </row>
        <row r="113">
          <cell r="A113" t="e">
            <v>#REF!</v>
          </cell>
        </row>
        <row r="114">
          <cell r="A114" t="e">
            <v>#REF!</v>
          </cell>
        </row>
        <row r="115">
          <cell r="A115" t="e">
            <v>#REF!</v>
          </cell>
        </row>
        <row r="116">
          <cell r="A116" t="e">
            <v>#REF!</v>
          </cell>
        </row>
        <row r="117">
          <cell r="A117" t="e">
            <v>#REF!</v>
          </cell>
        </row>
        <row r="118">
          <cell r="A118" t="e">
            <v>#REF!</v>
          </cell>
        </row>
        <row r="119">
          <cell r="A119" t="e">
            <v>#REF!</v>
          </cell>
        </row>
        <row r="120">
          <cell r="A120" t="e">
            <v>#REF!</v>
          </cell>
        </row>
        <row r="121">
          <cell r="A121" t="e">
            <v>#REF!</v>
          </cell>
        </row>
        <row r="122">
          <cell r="A122" t="e">
            <v>#REF!</v>
          </cell>
        </row>
        <row r="123">
          <cell r="A123" t="e">
            <v>#REF!</v>
          </cell>
        </row>
        <row r="124">
          <cell r="A124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4">
          <cell r="A134" t="e">
            <v>#REF!</v>
          </cell>
        </row>
        <row r="135">
          <cell r="A135" t="e">
            <v>#REF!</v>
          </cell>
        </row>
        <row r="136">
          <cell r="A136" t="e">
            <v>#REF!</v>
          </cell>
        </row>
        <row r="137">
          <cell r="A137" t="e">
            <v>#REF!</v>
          </cell>
        </row>
        <row r="140">
          <cell r="A140" t="e">
            <v>#REF!</v>
          </cell>
        </row>
        <row r="141">
          <cell r="A141" t="e">
            <v>#REF!</v>
          </cell>
        </row>
        <row r="142">
          <cell r="A142" t="e">
            <v>#REF!</v>
          </cell>
        </row>
        <row r="143">
          <cell r="A143" t="e">
            <v>#REF!</v>
          </cell>
        </row>
        <row r="144">
          <cell r="A144" t="e">
            <v>#REF!</v>
          </cell>
        </row>
        <row r="145">
          <cell r="A145" t="e">
            <v>#REF!</v>
          </cell>
        </row>
        <row r="146">
          <cell r="A146" t="e">
            <v>#REF!</v>
          </cell>
        </row>
        <row r="147">
          <cell r="A147" t="e">
            <v>#REF!</v>
          </cell>
        </row>
        <row r="148">
          <cell r="A148" t="e">
            <v>#REF!</v>
          </cell>
        </row>
        <row r="149">
          <cell r="A149" t="e">
            <v>#REF!</v>
          </cell>
        </row>
        <row r="150">
          <cell r="A150" t="e">
            <v>#REF!</v>
          </cell>
        </row>
        <row r="151">
          <cell r="A151" t="e">
            <v>#REF!</v>
          </cell>
        </row>
        <row r="152">
          <cell r="A152" t="e">
            <v>#REF!</v>
          </cell>
        </row>
        <row r="153">
          <cell r="A153" t="e">
            <v>#REF!</v>
          </cell>
        </row>
        <row r="154">
          <cell r="A154" t="e">
            <v>#REF!</v>
          </cell>
        </row>
        <row r="156">
          <cell r="A156" t="e">
            <v>#REF!</v>
          </cell>
        </row>
        <row r="157">
          <cell r="A157" t="e">
            <v>#REF!</v>
          </cell>
        </row>
        <row r="158">
          <cell r="A158" t="e">
            <v>#REF!</v>
          </cell>
        </row>
        <row r="159">
          <cell r="A159" t="e">
            <v>#REF!</v>
          </cell>
        </row>
        <row r="160">
          <cell r="A160" t="e">
            <v>#REF!</v>
          </cell>
        </row>
        <row r="161">
          <cell r="A161" t="e">
            <v>#REF!</v>
          </cell>
        </row>
        <row r="162">
          <cell r="A162" t="e">
            <v>#REF!</v>
          </cell>
        </row>
        <row r="163">
          <cell r="A163" t="e">
            <v>#REF!</v>
          </cell>
        </row>
        <row r="164">
          <cell r="A164" t="e">
            <v>#REF!</v>
          </cell>
        </row>
        <row r="165">
          <cell r="A165" t="e">
            <v>#REF!</v>
          </cell>
        </row>
        <row r="166">
          <cell r="A166" t="e">
            <v>#REF!</v>
          </cell>
        </row>
        <row r="167">
          <cell r="A167" t="e">
            <v>#REF!</v>
          </cell>
        </row>
        <row r="168">
          <cell r="A168" t="e">
            <v>#REF!</v>
          </cell>
        </row>
        <row r="169">
          <cell r="A169" t="e">
            <v>#REF!</v>
          </cell>
        </row>
        <row r="170">
          <cell r="A170" t="e">
            <v>#REF!</v>
          </cell>
        </row>
        <row r="171">
          <cell r="A171" t="e">
            <v>#REF!</v>
          </cell>
        </row>
        <row r="172">
          <cell r="A172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</row>
        <row r="180">
          <cell r="A180" t="e">
            <v>#REF!</v>
          </cell>
        </row>
        <row r="181">
          <cell r="A181" t="e">
            <v>#REF!</v>
          </cell>
        </row>
        <row r="182">
          <cell r="A182" t="e">
            <v>#REF!</v>
          </cell>
        </row>
        <row r="183">
          <cell r="A183" t="e">
            <v>#REF!</v>
          </cell>
        </row>
        <row r="184">
          <cell r="A184" t="e">
            <v>#REF!</v>
          </cell>
        </row>
        <row r="185">
          <cell r="A185" t="e">
            <v>#REF!</v>
          </cell>
        </row>
        <row r="200">
          <cell r="A200" t="e">
            <v>#REF!</v>
          </cell>
        </row>
        <row r="222">
          <cell r="A222" t="e">
            <v>#REF!</v>
          </cell>
        </row>
        <row r="223">
          <cell r="A223" t="e">
            <v>#REF!</v>
          </cell>
        </row>
        <row r="230">
          <cell r="A230" t="e">
            <v>#REF!</v>
          </cell>
        </row>
        <row r="262">
          <cell r="A262" t="e">
            <v>#REF!</v>
          </cell>
        </row>
        <row r="263">
          <cell r="A263" t="e">
            <v>#REF!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</row>
        <row r="268">
          <cell r="A268" t="e">
            <v>#REF!</v>
          </cell>
        </row>
        <row r="269">
          <cell r="A269" t="e">
            <v>#REF!</v>
          </cell>
        </row>
        <row r="271">
          <cell r="A271" t="e">
            <v>#REF!</v>
          </cell>
        </row>
        <row r="272">
          <cell r="A272" t="e">
            <v>#REF!</v>
          </cell>
        </row>
        <row r="273">
          <cell r="A273" t="e">
            <v>#REF!</v>
          </cell>
        </row>
        <row r="282">
          <cell r="A282" t="e">
            <v>#REF!</v>
          </cell>
        </row>
        <row r="283">
          <cell r="A283" t="e">
            <v>#REF!</v>
          </cell>
        </row>
        <row r="284">
          <cell r="A284" t="e">
            <v>#REF!</v>
          </cell>
        </row>
        <row r="285">
          <cell r="A285" t="e">
            <v>#REF!</v>
          </cell>
        </row>
        <row r="286">
          <cell r="A286" t="e">
            <v>#REF!</v>
          </cell>
        </row>
        <row r="287">
          <cell r="A287" t="e">
            <v>#REF!</v>
          </cell>
        </row>
        <row r="288">
          <cell r="A288" t="e">
            <v>#REF!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  <row r="443">
          <cell r="A443" t="e">
            <v>#REF!</v>
          </cell>
        </row>
        <row r="444">
          <cell r="A444" t="e">
            <v>#REF!</v>
          </cell>
        </row>
        <row r="445">
          <cell r="A445" t="e">
            <v>#REF!</v>
          </cell>
        </row>
        <row r="446">
          <cell r="A446" t="e">
            <v>#REF!</v>
          </cell>
        </row>
        <row r="447">
          <cell r="A447" t="e">
            <v>#REF!</v>
          </cell>
        </row>
        <row r="448">
          <cell r="A448" t="e">
            <v>#REF!</v>
          </cell>
        </row>
        <row r="449">
          <cell r="A449" t="e">
            <v>#REF!</v>
          </cell>
        </row>
        <row r="450">
          <cell r="A450" t="e">
            <v>#REF!</v>
          </cell>
        </row>
        <row r="451">
          <cell r="A451" t="e">
            <v>#REF!</v>
          </cell>
        </row>
        <row r="452">
          <cell r="A452" t="e">
            <v>#REF!</v>
          </cell>
        </row>
        <row r="453">
          <cell r="A453" t="e">
            <v>#REF!</v>
          </cell>
        </row>
        <row r="454">
          <cell r="A454" t="e">
            <v>#REF!</v>
          </cell>
        </row>
        <row r="455">
          <cell r="A455" t="e">
            <v>#REF!</v>
          </cell>
        </row>
        <row r="456">
          <cell r="A456" t="e">
            <v>#REF!</v>
          </cell>
        </row>
        <row r="457">
          <cell r="A457" t="e">
            <v>#REF!</v>
          </cell>
        </row>
        <row r="458">
          <cell r="A458" t="e">
            <v>#REF!</v>
          </cell>
        </row>
        <row r="459">
          <cell r="A459" t="e">
            <v>#REF!</v>
          </cell>
        </row>
        <row r="460">
          <cell r="A460" t="e">
            <v>#REF!</v>
          </cell>
        </row>
        <row r="461">
          <cell r="A461" t="e">
            <v>#REF!</v>
          </cell>
        </row>
        <row r="462">
          <cell r="A462" t="e">
            <v>#REF!</v>
          </cell>
        </row>
        <row r="463">
          <cell r="A463" t="e">
            <v>#REF!</v>
          </cell>
        </row>
        <row r="464">
          <cell r="A464" t="e">
            <v>#REF!</v>
          </cell>
        </row>
        <row r="465">
          <cell r="A465" t="e">
            <v>#REF!</v>
          </cell>
        </row>
        <row r="466">
          <cell r="A466" t="e">
            <v>#REF!</v>
          </cell>
        </row>
        <row r="467">
          <cell r="A467" t="e">
            <v>#REF!</v>
          </cell>
        </row>
        <row r="468">
          <cell r="A468" t="e">
            <v>#REF!</v>
          </cell>
        </row>
        <row r="469">
          <cell r="A469" t="e">
            <v>#REF!</v>
          </cell>
        </row>
        <row r="470">
          <cell r="A470" t="e">
            <v>#REF!</v>
          </cell>
        </row>
        <row r="471">
          <cell r="A471" t="e">
            <v>#REF!</v>
          </cell>
        </row>
        <row r="472">
          <cell r="A472" t="e">
            <v>#REF!</v>
          </cell>
        </row>
        <row r="473">
          <cell r="A473" t="e">
            <v>#REF!</v>
          </cell>
        </row>
        <row r="474">
          <cell r="A474" t="e">
            <v>#REF!</v>
          </cell>
        </row>
        <row r="475">
          <cell r="A475" t="e">
            <v>#REF!</v>
          </cell>
        </row>
        <row r="476">
          <cell r="A476" t="e">
            <v>#REF!</v>
          </cell>
        </row>
        <row r="477">
          <cell r="A477" t="e">
            <v>#REF!</v>
          </cell>
        </row>
        <row r="478">
          <cell r="A478" t="e">
            <v>#REF!</v>
          </cell>
        </row>
        <row r="479">
          <cell r="A479" t="e">
            <v>#REF!</v>
          </cell>
        </row>
        <row r="480">
          <cell r="A480" t="e">
            <v>#REF!</v>
          </cell>
        </row>
        <row r="481">
          <cell r="A481" t="e">
            <v>#REF!</v>
          </cell>
        </row>
        <row r="482">
          <cell r="A482" t="e">
            <v>#REF!</v>
          </cell>
        </row>
        <row r="483">
          <cell r="A483" t="e">
            <v>#REF!</v>
          </cell>
        </row>
        <row r="484">
          <cell r="A484" t="e">
            <v>#REF!</v>
          </cell>
        </row>
        <row r="485">
          <cell r="A485" t="e">
            <v>#REF!</v>
          </cell>
        </row>
        <row r="486">
          <cell r="A486" t="e">
            <v>#REF!</v>
          </cell>
        </row>
        <row r="487">
          <cell r="A487" t="e">
            <v>#REF!</v>
          </cell>
        </row>
        <row r="488">
          <cell r="A488" t="e">
            <v>#REF!</v>
          </cell>
        </row>
        <row r="489">
          <cell r="A489" t="e">
            <v>#REF!</v>
          </cell>
        </row>
        <row r="490">
          <cell r="A490" t="e">
            <v>#REF!</v>
          </cell>
        </row>
        <row r="491">
          <cell r="A491" t="e">
            <v>#REF!</v>
          </cell>
        </row>
        <row r="492">
          <cell r="A492" t="e">
            <v>#REF!</v>
          </cell>
        </row>
        <row r="493">
          <cell r="A493" t="e">
            <v>#REF!</v>
          </cell>
        </row>
        <row r="494">
          <cell r="A494" t="e">
            <v>#REF!</v>
          </cell>
        </row>
        <row r="495">
          <cell r="A495" t="e">
            <v>#REF!</v>
          </cell>
        </row>
        <row r="496">
          <cell r="A496" t="e">
            <v>#REF!</v>
          </cell>
        </row>
        <row r="497">
          <cell r="A497" t="e">
            <v>#REF!</v>
          </cell>
        </row>
        <row r="498">
          <cell r="A498" t="e">
            <v>#REF!</v>
          </cell>
        </row>
        <row r="499">
          <cell r="A499" t="e">
            <v>#REF!</v>
          </cell>
        </row>
        <row r="500">
          <cell r="A500" t="e">
            <v>#REF!</v>
          </cell>
        </row>
        <row r="501">
          <cell r="A501" t="e">
            <v>#REF!</v>
          </cell>
        </row>
        <row r="502">
          <cell r="A502" t="e">
            <v>#REF!</v>
          </cell>
        </row>
        <row r="503">
          <cell r="A503" t="e">
            <v>#REF!</v>
          </cell>
        </row>
        <row r="504">
          <cell r="A504" t="e">
            <v>#REF!</v>
          </cell>
        </row>
        <row r="505">
          <cell r="A505" t="e">
            <v>#REF!</v>
          </cell>
        </row>
        <row r="506">
          <cell r="A506" t="e">
            <v>#REF!</v>
          </cell>
        </row>
        <row r="507">
          <cell r="A507" t="e">
            <v>#REF!</v>
          </cell>
        </row>
        <row r="508">
          <cell r="A508" t="e">
            <v>#REF!</v>
          </cell>
        </row>
        <row r="509">
          <cell r="A509" t="e">
            <v>#REF!</v>
          </cell>
        </row>
        <row r="510">
          <cell r="A510" t="e">
            <v>#REF!</v>
          </cell>
        </row>
        <row r="511">
          <cell r="A511" t="e">
            <v>#REF!</v>
          </cell>
        </row>
        <row r="512">
          <cell r="A512" t="e">
            <v>#REF!</v>
          </cell>
        </row>
        <row r="513">
          <cell r="A513" t="e">
            <v>#REF!</v>
          </cell>
        </row>
        <row r="514">
          <cell r="A514" t="e">
            <v>#REF!</v>
          </cell>
        </row>
        <row r="515">
          <cell r="A515" t="e">
            <v>#REF!</v>
          </cell>
        </row>
        <row r="516">
          <cell r="A516" t="e">
            <v>#REF!</v>
          </cell>
        </row>
        <row r="517">
          <cell r="A517" t="e">
            <v>#REF!</v>
          </cell>
        </row>
        <row r="518">
          <cell r="A518" t="e">
            <v>#REF!</v>
          </cell>
        </row>
        <row r="519">
          <cell r="A519" t="e">
            <v>#REF!</v>
          </cell>
        </row>
        <row r="520">
          <cell r="A520" t="e">
            <v>#REF!</v>
          </cell>
        </row>
        <row r="521">
          <cell r="A521" t="e">
            <v>#REF!</v>
          </cell>
        </row>
        <row r="522">
          <cell r="A522" t="e">
            <v>#REF!</v>
          </cell>
        </row>
        <row r="523">
          <cell r="A523" t="e">
            <v>#REF!</v>
          </cell>
        </row>
        <row r="524">
          <cell r="A524" t="e">
            <v>#REF!</v>
          </cell>
        </row>
        <row r="525">
          <cell r="A525" t="e">
            <v>#REF!</v>
          </cell>
        </row>
        <row r="526">
          <cell r="A526" t="e">
            <v>#REF!</v>
          </cell>
        </row>
        <row r="527">
          <cell r="A527" t="e">
            <v>#REF!</v>
          </cell>
        </row>
        <row r="528">
          <cell r="A528" t="e">
            <v>#REF!</v>
          </cell>
        </row>
        <row r="529">
          <cell r="A529" t="e">
            <v>#REF!</v>
          </cell>
        </row>
        <row r="530">
          <cell r="A530" t="e">
            <v>#REF!</v>
          </cell>
        </row>
        <row r="531">
          <cell r="A531" t="e">
            <v>#REF!</v>
          </cell>
        </row>
        <row r="532">
          <cell r="A532" t="e">
            <v>#REF!</v>
          </cell>
        </row>
        <row r="533">
          <cell r="A533" t="e">
            <v>#REF!</v>
          </cell>
        </row>
        <row r="534">
          <cell r="A534" t="e">
            <v>#REF!</v>
          </cell>
        </row>
        <row r="535">
          <cell r="A535" t="e">
            <v>#REF!</v>
          </cell>
        </row>
        <row r="536">
          <cell r="A536" t="e">
            <v>#REF!</v>
          </cell>
        </row>
        <row r="537">
          <cell r="A537" t="e">
            <v>#REF!</v>
          </cell>
        </row>
        <row r="538">
          <cell r="A538" t="e">
            <v>#REF!</v>
          </cell>
        </row>
        <row r="539">
          <cell r="A539" t="e">
            <v>#REF!</v>
          </cell>
        </row>
        <row r="540">
          <cell r="A540" t="e">
            <v>#REF!</v>
          </cell>
        </row>
        <row r="541">
          <cell r="A541" t="e">
            <v>#REF!</v>
          </cell>
        </row>
        <row r="542">
          <cell r="A542" t="e">
            <v>#REF!</v>
          </cell>
        </row>
        <row r="543">
          <cell r="A543" t="e">
            <v>#REF!</v>
          </cell>
        </row>
        <row r="544">
          <cell r="A544" t="e">
            <v>#REF!</v>
          </cell>
        </row>
        <row r="545">
          <cell r="A545" t="e">
            <v>#REF!</v>
          </cell>
        </row>
        <row r="546">
          <cell r="A546" t="e">
            <v>#REF!</v>
          </cell>
        </row>
        <row r="547">
          <cell r="A547" t="e">
            <v>#REF!</v>
          </cell>
        </row>
        <row r="548">
          <cell r="A548" t="e">
            <v>#REF!</v>
          </cell>
        </row>
        <row r="549">
          <cell r="A549" t="e">
            <v>#REF!</v>
          </cell>
        </row>
        <row r="550">
          <cell r="A550" t="e">
            <v>#REF!</v>
          </cell>
        </row>
        <row r="551">
          <cell r="A551" t="e">
            <v>#REF!</v>
          </cell>
        </row>
        <row r="552">
          <cell r="A552" t="e">
            <v>#REF!</v>
          </cell>
        </row>
        <row r="553">
          <cell r="A553" t="e">
            <v>#REF!</v>
          </cell>
        </row>
        <row r="554">
          <cell r="A554" t="e">
            <v>#REF!</v>
          </cell>
        </row>
        <row r="555">
          <cell r="A555" t="e">
            <v>#REF!</v>
          </cell>
        </row>
        <row r="556">
          <cell r="A556" t="e">
            <v>#REF!</v>
          </cell>
        </row>
        <row r="557">
          <cell r="A557" t="e">
            <v>#REF!</v>
          </cell>
        </row>
        <row r="558">
          <cell r="A558" t="e">
            <v>#REF!</v>
          </cell>
        </row>
        <row r="559">
          <cell r="A559" t="e">
            <v>#REF!</v>
          </cell>
        </row>
        <row r="560">
          <cell r="A560" t="e">
            <v>#REF!</v>
          </cell>
        </row>
        <row r="561">
          <cell r="A561" t="e">
            <v>#REF!</v>
          </cell>
        </row>
        <row r="562">
          <cell r="A562" t="e">
            <v>#REF!</v>
          </cell>
        </row>
        <row r="563">
          <cell r="A563" t="e">
            <v>#REF!</v>
          </cell>
        </row>
        <row r="564">
          <cell r="A564" t="e">
            <v>#REF!</v>
          </cell>
        </row>
        <row r="565">
          <cell r="A565" t="e">
            <v>#REF!</v>
          </cell>
        </row>
        <row r="566">
          <cell r="A566" t="e">
            <v>#REF!</v>
          </cell>
        </row>
        <row r="567">
          <cell r="A567" t="e">
            <v>#REF!</v>
          </cell>
        </row>
        <row r="568">
          <cell r="A568" t="e">
            <v>#REF!</v>
          </cell>
        </row>
        <row r="569">
          <cell r="A569" t="e">
            <v>#REF!</v>
          </cell>
        </row>
        <row r="570">
          <cell r="A570" t="e">
            <v>#REF!</v>
          </cell>
        </row>
        <row r="571">
          <cell r="A571" t="e">
            <v>#REF!</v>
          </cell>
        </row>
        <row r="572">
          <cell r="A572" t="e">
            <v>#REF!</v>
          </cell>
        </row>
        <row r="573">
          <cell r="A573" t="e">
            <v>#REF!</v>
          </cell>
        </row>
        <row r="574">
          <cell r="A574" t="e">
            <v>#REF!</v>
          </cell>
        </row>
        <row r="575">
          <cell r="A575" t="e">
            <v>#REF!</v>
          </cell>
        </row>
        <row r="576">
          <cell r="A576" t="e">
            <v>#REF!</v>
          </cell>
        </row>
        <row r="577">
          <cell r="A577" t="e">
            <v>#REF!</v>
          </cell>
        </row>
        <row r="578">
          <cell r="A578" t="e">
            <v>#REF!</v>
          </cell>
        </row>
        <row r="579">
          <cell r="A579" t="e">
            <v>#REF!</v>
          </cell>
        </row>
        <row r="580">
          <cell r="A580" t="e">
            <v>#REF!</v>
          </cell>
        </row>
        <row r="581">
          <cell r="A581" t="e">
            <v>#REF!</v>
          </cell>
        </row>
        <row r="582">
          <cell r="A582" t="e">
            <v>#REF!</v>
          </cell>
        </row>
        <row r="583">
          <cell r="A583" t="e">
            <v>#REF!</v>
          </cell>
        </row>
        <row r="584">
          <cell r="A584" t="e">
            <v>#REF!</v>
          </cell>
        </row>
        <row r="585">
          <cell r="A585" t="e">
            <v>#REF!</v>
          </cell>
        </row>
        <row r="586">
          <cell r="A586" t="e">
            <v>#REF!</v>
          </cell>
        </row>
        <row r="587">
          <cell r="A587" t="e">
            <v>#REF!</v>
          </cell>
        </row>
        <row r="588">
          <cell r="A588" t="e">
            <v>#REF!</v>
          </cell>
        </row>
        <row r="589">
          <cell r="A589" t="e">
            <v>#REF!</v>
          </cell>
        </row>
        <row r="590">
          <cell r="A590" t="e">
            <v>#REF!</v>
          </cell>
        </row>
        <row r="591">
          <cell r="A591" t="e">
            <v>#REF!</v>
          </cell>
        </row>
        <row r="592">
          <cell r="A592" t="e">
            <v>#REF!</v>
          </cell>
        </row>
        <row r="593">
          <cell r="A593" t="e">
            <v>#REF!</v>
          </cell>
        </row>
        <row r="594">
          <cell r="A594" t="e">
            <v>#REF!</v>
          </cell>
        </row>
        <row r="595">
          <cell r="A595" t="e">
            <v>#REF!</v>
          </cell>
        </row>
        <row r="596">
          <cell r="A596" t="e">
            <v>#REF!</v>
          </cell>
        </row>
        <row r="597">
          <cell r="A597" t="e">
            <v>#REF!</v>
          </cell>
        </row>
        <row r="598">
          <cell r="A598" t="e">
            <v>#REF!</v>
          </cell>
        </row>
        <row r="599">
          <cell r="A599" t="e">
            <v>#REF!</v>
          </cell>
        </row>
        <row r="600">
          <cell r="A600" t="e">
            <v>#REF!</v>
          </cell>
        </row>
        <row r="601">
          <cell r="A601" t="e">
            <v>#REF!</v>
          </cell>
        </row>
        <row r="602">
          <cell r="A602" t="e">
            <v>#REF!</v>
          </cell>
        </row>
        <row r="603">
          <cell r="A603" t="e">
            <v>#REF!</v>
          </cell>
        </row>
        <row r="604">
          <cell r="A604" t="e">
            <v>#REF!</v>
          </cell>
        </row>
        <row r="605">
          <cell r="A605" t="e">
            <v>#REF!</v>
          </cell>
        </row>
        <row r="606">
          <cell r="A606" t="e">
            <v>#REF!</v>
          </cell>
        </row>
        <row r="607">
          <cell r="A607" t="e">
            <v>#REF!</v>
          </cell>
        </row>
        <row r="608">
          <cell r="A608" t="e">
            <v>#REF!</v>
          </cell>
        </row>
        <row r="609">
          <cell r="A609" t="e">
            <v>#REF!</v>
          </cell>
        </row>
        <row r="610">
          <cell r="A610" t="e">
            <v>#REF!</v>
          </cell>
        </row>
        <row r="611">
          <cell r="A611" t="e">
            <v>#REF!</v>
          </cell>
        </row>
        <row r="612">
          <cell r="A612" t="e">
            <v>#REF!</v>
          </cell>
        </row>
        <row r="613">
          <cell r="A613" t="e">
            <v>#REF!</v>
          </cell>
        </row>
        <row r="614">
          <cell r="A614" t="e">
            <v>#REF!</v>
          </cell>
        </row>
        <row r="615">
          <cell r="A615" t="e">
            <v>#REF!</v>
          </cell>
        </row>
        <row r="616">
          <cell r="A616" t="e">
            <v>#REF!</v>
          </cell>
        </row>
        <row r="617">
          <cell r="A617" t="e">
            <v>#REF!</v>
          </cell>
        </row>
        <row r="618">
          <cell r="A618" t="e">
            <v>#REF!</v>
          </cell>
        </row>
        <row r="619">
          <cell r="A619" t="e">
            <v>#REF!</v>
          </cell>
        </row>
        <row r="620">
          <cell r="A620" t="e">
            <v>#REF!</v>
          </cell>
        </row>
        <row r="621">
          <cell r="A621" t="e">
            <v>#REF!</v>
          </cell>
        </row>
        <row r="622">
          <cell r="A622" t="e">
            <v>#REF!</v>
          </cell>
        </row>
        <row r="623">
          <cell r="A623" t="e">
            <v>#REF!</v>
          </cell>
        </row>
        <row r="624">
          <cell r="A624" t="e">
            <v>#REF!</v>
          </cell>
        </row>
        <row r="625">
          <cell r="A625" t="e">
            <v>#REF!</v>
          </cell>
        </row>
        <row r="626">
          <cell r="A626" t="e">
            <v>#REF!</v>
          </cell>
        </row>
        <row r="627">
          <cell r="A627" t="e">
            <v>#REF!</v>
          </cell>
        </row>
        <row r="628">
          <cell r="A628" t="e">
            <v>#REF!</v>
          </cell>
        </row>
        <row r="629">
          <cell r="A629" t="e">
            <v>#REF!</v>
          </cell>
        </row>
        <row r="630">
          <cell r="A630" t="e">
            <v>#REF!</v>
          </cell>
        </row>
        <row r="631">
          <cell r="A631" t="e">
            <v>#REF!</v>
          </cell>
        </row>
        <row r="632">
          <cell r="A632" t="e">
            <v>#REF!</v>
          </cell>
        </row>
        <row r="633">
          <cell r="A633" t="e">
            <v>#REF!</v>
          </cell>
        </row>
        <row r="634">
          <cell r="A634" t="e">
            <v>#REF!</v>
          </cell>
        </row>
        <row r="635">
          <cell r="A635" t="e">
            <v>#REF!</v>
          </cell>
        </row>
        <row r="636">
          <cell r="A636" t="e">
            <v>#REF!</v>
          </cell>
        </row>
        <row r="637">
          <cell r="A637" t="e">
            <v>#REF!</v>
          </cell>
        </row>
        <row r="638">
          <cell r="A638" t="e">
            <v>#REF!</v>
          </cell>
        </row>
        <row r="639">
          <cell r="A639" t="e">
            <v>#REF!</v>
          </cell>
        </row>
        <row r="640">
          <cell r="A640" t="e">
            <v>#REF!</v>
          </cell>
        </row>
        <row r="641">
          <cell r="A641" t="e">
            <v>#REF!</v>
          </cell>
        </row>
        <row r="642">
          <cell r="A642" t="e">
            <v>#REF!</v>
          </cell>
        </row>
        <row r="643">
          <cell r="A643" t="e">
            <v>#REF!</v>
          </cell>
        </row>
        <row r="644">
          <cell r="A644" t="e">
            <v>#REF!</v>
          </cell>
        </row>
        <row r="645">
          <cell r="A645" t="e">
            <v>#REF!</v>
          </cell>
        </row>
        <row r="646">
          <cell r="A646" t="e">
            <v>#REF!</v>
          </cell>
        </row>
        <row r="647">
          <cell r="A647" t="e">
            <v>#REF!</v>
          </cell>
        </row>
        <row r="648">
          <cell r="A648" t="e">
            <v>#REF!</v>
          </cell>
        </row>
        <row r="649">
          <cell r="A649" t="e">
            <v>#REF!</v>
          </cell>
        </row>
        <row r="650">
          <cell r="A650" t="e">
            <v>#REF!</v>
          </cell>
        </row>
        <row r="651">
          <cell r="A651" t="e">
            <v>#REF!</v>
          </cell>
        </row>
        <row r="652">
          <cell r="A652" t="e">
            <v>#REF!</v>
          </cell>
        </row>
        <row r="653">
          <cell r="A653" t="e">
            <v>#REF!</v>
          </cell>
        </row>
        <row r="654">
          <cell r="A654" t="e">
            <v>#REF!</v>
          </cell>
        </row>
        <row r="655">
          <cell r="A655" t="e">
            <v>#REF!</v>
          </cell>
        </row>
        <row r="656">
          <cell r="A656" t="e">
            <v>#REF!</v>
          </cell>
        </row>
        <row r="657">
          <cell r="A657" t="e">
            <v>#REF!</v>
          </cell>
        </row>
        <row r="658">
          <cell r="A658" t="e">
            <v>#REF!</v>
          </cell>
        </row>
        <row r="659">
          <cell r="A659" t="e">
            <v>#REF!</v>
          </cell>
        </row>
        <row r="660">
          <cell r="A660" t="e">
            <v>#REF!</v>
          </cell>
        </row>
        <row r="661">
          <cell r="A661" t="e">
            <v>#REF!</v>
          </cell>
        </row>
        <row r="662">
          <cell r="A662" t="e">
            <v>#REF!</v>
          </cell>
        </row>
        <row r="663">
          <cell r="A663" t="e">
            <v>#REF!</v>
          </cell>
        </row>
        <row r="664">
          <cell r="A664" t="e">
            <v>#REF!</v>
          </cell>
        </row>
        <row r="665">
          <cell r="A665" t="e">
            <v>#REF!</v>
          </cell>
        </row>
        <row r="666">
          <cell r="A666" t="e">
            <v>#REF!</v>
          </cell>
        </row>
        <row r="667">
          <cell r="A667" t="e">
            <v>#REF!</v>
          </cell>
        </row>
        <row r="668">
          <cell r="A668" t="e">
            <v>#REF!</v>
          </cell>
        </row>
        <row r="669">
          <cell r="A669" t="e">
            <v>#REF!</v>
          </cell>
        </row>
        <row r="670">
          <cell r="A670" t="e">
            <v>#REF!</v>
          </cell>
        </row>
        <row r="671">
          <cell r="A671" t="e">
            <v>#REF!</v>
          </cell>
        </row>
        <row r="672">
          <cell r="A672" t="e">
            <v>#REF!</v>
          </cell>
        </row>
        <row r="673">
          <cell r="A673" t="e">
            <v>#REF!</v>
          </cell>
        </row>
        <row r="674">
          <cell r="A674" t="e">
            <v>#REF!</v>
          </cell>
        </row>
        <row r="675">
          <cell r="A675" t="e">
            <v>#REF!</v>
          </cell>
        </row>
        <row r="676">
          <cell r="A676" t="e">
            <v>#REF!</v>
          </cell>
        </row>
        <row r="677">
          <cell r="A677" t="e">
            <v>#REF!</v>
          </cell>
        </row>
        <row r="678">
          <cell r="A678" t="e">
            <v>#REF!</v>
          </cell>
        </row>
        <row r="679">
          <cell r="A679" t="e">
            <v>#REF!</v>
          </cell>
        </row>
        <row r="680">
          <cell r="A680" t="e">
            <v>#REF!</v>
          </cell>
        </row>
        <row r="681">
          <cell r="A681" t="e">
            <v>#REF!</v>
          </cell>
        </row>
        <row r="682">
          <cell r="A682" t="e">
            <v>#REF!</v>
          </cell>
        </row>
        <row r="683">
          <cell r="A683" t="e">
            <v>#REF!</v>
          </cell>
        </row>
        <row r="684">
          <cell r="A684" t="e">
            <v>#REF!</v>
          </cell>
        </row>
        <row r="685">
          <cell r="A685" t="e">
            <v>#REF!</v>
          </cell>
        </row>
        <row r="686">
          <cell r="A686" t="e">
            <v>#REF!</v>
          </cell>
        </row>
        <row r="687">
          <cell r="A687" t="e">
            <v>#REF!</v>
          </cell>
        </row>
        <row r="688">
          <cell r="A688" t="e">
            <v>#REF!</v>
          </cell>
        </row>
        <row r="689">
          <cell r="A689" t="e">
            <v>#REF!</v>
          </cell>
        </row>
        <row r="690">
          <cell r="A690" t="e">
            <v>#REF!</v>
          </cell>
        </row>
        <row r="691">
          <cell r="A691" t="e">
            <v>#REF!</v>
          </cell>
        </row>
        <row r="692">
          <cell r="A692" t="e">
            <v>#REF!</v>
          </cell>
        </row>
        <row r="693">
          <cell r="A693" t="e">
            <v>#REF!</v>
          </cell>
        </row>
        <row r="694">
          <cell r="A694" t="e">
            <v>#REF!</v>
          </cell>
        </row>
        <row r="695">
          <cell r="A695" t="e">
            <v>#REF!</v>
          </cell>
        </row>
        <row r="696">
          <cell r="A696" t="e">
            <v>#REF!</v>
          </cell>
        </row>
        <row r="697">
          <cell r="A697" t="e">
            <v>#REF!</v>
          </cell>
        </row>
        <row r="698">
          <cell r="A698" t="e">
            <v>#REF!</v>
          </cell>
        </row>
        <row r="699">
          <cell r="A699" t="e">
            <v>#REF!</v>
          </cell>
        </row>
        <row r="700">
          <cell r="A700" t="e">
            <v>#REF!</v>
          </cell>
        </row>
        <row r="701">
          <cell r="A701" t="e">
            <v>#REF!</v>
          </cell>
        </row>
        <row r="702">
          <cell r="A702" t="e">
            <v>#REF!</v>
          </cell>
        </row>
        <row r="703">
          <cell r="A703" t="e">
            <v>#REF!</v>
          </cell>
        </row>
        <row r="704">
          <cell r="A704" t="e">
            <v>#REF!</v>
          </cell>
        </row>
        <row r="705">
          <cell r="A705" t="e">
            <v>#REF!</v>
          </cell>
        </row>
        <row r="706">
          <cell r="A706" t="e">
            <v>#REF!</v>
          </cell>
        </row>
        <row r="707">
          <cell r="A707" t="e">
            <v>#REF!</v>
          </cell>
        </row>
        <row r="708">
          <cell r="A708" t="e">
            <v>#REF!</v>
          </cell>
        </row>
        <row r="709">
          <cell r="A709" t="e">
            <v>#REF!</v>
          </cell>
        </row>
        <row r="710">
          <cell r="A710" t="e">
            <v>#REF!</v>
          </cell>
        </row>
        <row r="711">
          <cell r="A711" t="e">
            <v>#REF!</v>
          </cell>
        </row>
        <row r="712">
          <cell r="A712" t="e">
            <v>#REF!</v>
          </cell>
        </row>
        <row r="713">
          <cell r="A713" t="e">
            <v>#REF!</v>
          </cell>
        </row>
        <row r="714">
          <cell r="A714" t="e">
            <v>#REF!</v>
          </cell>
        </row>
        <row r="715">
          <cell r="A715" t="e">
            <v>#REF!</v>
          </cell>
        </row>
        <row r="716">
          <cell r="A716" t="e">
            <v>#REF!</v>
          </cell>
        </row>
        <row r="717">
          <cell r="A717" t="e">
            <v>#REF!</v>
          </cell>
        </row>
        <row r="718">
          <cell r="A718" t="e">
            <v>#REF!</v>
          </cell>
        </row>
        <row r="719">
          <cell r="A719" t="e">
            <v>#REF!</v>
          </cell>
        </row>
        <row r="720">
          <cell r="A720" t="e">
            <v>#REF!</v>
          </cell>
        </row>
        <row r="721">
          <cell r="A721" t="e">
            <v>#REF!</v>
          </cell>
        </row>
        <row r="722">
          <cell r="A722" t="e">
            <v>#REF!</v>
          </cell>
        </row>
        <row r="723">
          <cell r="A723" t="e">
            <v>#REF!</v>
          </cell>
        </row>
        <row r="724">
          <cell r="A724" t="e">
            <v>#REF!</v>
          </cell>
        </row>
        <row r="725">
          <cell r="A725" t="e">
            <v>#REF!</v>
          </cell>
        </row>
        <row r="726">
          <cell r="A726" t="e">
            <v>#REF!</v>
          </cell>
        </row>
        <row r="727">
          <cell r="A727" t="e">
            <v>#REF!</v>
          </cell>
        </row>
        <row r="728">
          <cell r="A728" t="e">
            <v>#REF!</v>
          </cell>
        </row>
        <row r="729">
          <cell r="A729" t="e">
            <v>#REF!</v>
          </cell>
        </row>
        <row r="730">
          <cell r="A730" t="e">
            <v>#REF!</v>
          </cell>
        </row>
        <row r="731">
          <cell r="A731" t="e">
            <v>#REF!</v>
          </cell>
        </row>
        <row r="732">
          <cell r="A732" t="e">
            <v>#REF!</v>
          </cell>
        </row>
        <row r="734">
          <cell r="A734" t="e">
            <v>#REF!</v>
          </cell>
        </row>
        <row r="735">
          <cell r="A735" t="e">
            <v>#REF!</v>
          </cell>
        </row>
        <row r="736">
          <cell r="A736" t="e">
            <v>#REF!</v>
          </cell>
        </row>
        <row r="737">
          <cell r="A737" t="e">
            <v>#REF!</v>
          </cell>
        </row>
        <row r="738">
          <cell r="A738" t="e">
            <v>#REF!</v>
          </cell>
        </row>
        <row r="739">
          <cell r="A739" t="e">
            <v>#REF!</v>
          </cell>
        </row>
        <row r="740">
          <cell r="A740" t="e">
            <v>#REF!</v>
          </cell>
        </row>
        <row r="741">
          <cell r="A741" t="e">
            <v>#REF!</v>
          </cell>
        </row>
        <row r="742">
          <cell r="A742" t="e">
            <v>#REF!</v>
          </cell>
        </row>
        <row r="743">
          <cell r="A743" t="e">
            <v>#REF!</v>
          </cell>
        </row>
        <row r="744">
          <cell r="A744" t="e">
            <v>#REF!</v>
          </cell>
        </row>
        <row r="745">
          <cell r="A745" t="e">
            <v>#REF!</v>
          </cell>
        </row>
        <row r="746">
          <cell r="A746" t="e">
            <v>#REF!</v>
          </cell>
        </row>
        <row r="748">
          <cell r="A748" t="e">
            <v>#REF!</v>
          </cell>
        </row>
        <row r="749">
          <cell r="A749" t="e">
            <v>#REF!</v>
          </cell>
        </row>
        <row r="750">
          <cell r="A750" t="e">
            <v>#REF!</v>
          </cell>
        </row>
        <row r="751">
          <cell r="A751" t="e">
            <v>#REF!</v>
          </cell>
        </row>
        <row r="752">
          <cell r="A752" t="e">
            <v>#REF!</v>
          </cell>
        </row>
        <row r="753">
          <cell r="A753" t="e">
            <v>#REF!</v>
          </cell>
        </row>
        <row r="754">
          <cell r="A754" t="e">
            <v>#REF!</v>
          </cell>
        </row>
        <row r="755">
          <cell r="A755" t="e">
            <v>#REF!</v>
          </cell>
        </row>
        <row r="756">
          <cell r="A756" t="e">
            <v>#REF!</v>
          </cell>
        </row>
        <row r="757">
          <cell r="A757" t="e">
            <v>#REF!</v>
          </cell>
        </row>
        <row r="758">
          <cell r="A758" t="e">
            <v>#REF!</v>
          </cell>
        </row>
        <row r="759">
          <cell r="A759" t="e">
            <v>#REF!</v>
          </cell>
        </row>
        <row r="760">
          <cell r="A760" t="e">
            <v>#REF!</v>
          </cell>
        </row>
        <row r="761">
          <cell r="A761" t="e">
            <v>#REF!</v>
          </cell>
        </row>
        <row r="762">
          <cell r="A762" t="e">
            <v>#REF!</v>
          </cell>
        </row>
        <row r="763">
          <cell r="A763" t="e">
            <v>#REF!</v>
          </cell>
        </row>
        <row r="764">
          <cell r="A764" t="e">
            <v>#REF!</v>
          </cell>
        </row>
        <row r="765">
          <cell r="A765" t="e">
            <v>#REF!</v>
          </cell>
        </row>
        <row r="766">
          <cell r="A766" t="e">
            <v>#REF!</v>
          </cell>
        </row>
        <row r="767">
          <cell r="A767" t="e">
            <v>#REF!</v>
          </cell>
        </row>
        <row r="768">
          <cell r="A768" t="e">
            <v>#REF!</v>
          </cell>
        </row>
        <row r="769">
          <cell r="A769" t="e">
            <v>#REF!</v>
          </cell>
        </row>
        <row r="770">
          <cell r="A770" t="e">
            <v>#REF!</v>
          </cell>
        </row>
        <row r="771">
          <cell r="A771" t="e">
            <v>#REF!</v>
          </cell>
        </row>
        <row r="772">
          <cell r="A772" t="e">
            <v>#REF!</v>
          </cell>
        </row>
        <row r="773">
          <cell r="A773" t="e">
            <v>#REF!</v>
          </cell>
        </row>
        <row r="774">
          <cell r="A774" t="e">
            <v>#REF!</v>
          </cell>
        </row>
        <row r="775">
          <cell r="A775" t="e">
            <v>#REF!</v>
          </cell>
        </row>
        <row r="776">
          <cell r="A776" t="e">
            <v>#REF!</v>
          </cell>
        </row>
        <row r="777">
          <cell r="A777" t="e">
            <v>#REF!</v>
          </cell>
        </row>
        <row r="778">
          <cell r="A778" t="e">
            <v>#REF!</v>
          </cell>
        </row>
        <row r="779">
          <cell r="A779" t="e">
            <v>#REF!</v>
          </cell>
        </row>
        <row r="780">
          <cell r="A780" t="e">
            <v>#REF!</v>
          </cell>
        </row>
        <row r="781">
          <cell r="A781" t="e">
            <v>#REF!</v>
          </cell>
        </row>
        <row r="782">
          <cell r="A782" t="e">
            <v>#REF!</v>
          </cell>
        </row>
        <row r="783">
          <cell r="A783" t="e">
            <v>#REF!</v>
          </cell>
        </row>
        <row r="784">
          <cell r="A784" t="e">
            <v>#REF!</v>
          </cell>
        </row>
        <row r="785">
          <cell r="A785" t="e">
            <v>#REF!</v>
          </cell>
        </row>
        <row r="786">
          <cell r="A786" t="e">
            <v>#REF!</v>
          </cell>
        </row>
        <row r="787">
          <cell r="A787" t="e">
            <v>#REF!</v>
          </cell>
        </row>
        <row r="788">
          <cell r="A788" t="e">
            <v>#REF!</v>
          </cell>
        </row>
        <row r="789">
          <cell r="A789" t="e">
            <v>#REF!</v>
          </cell>
        </row>
        <row r="790">
          <cell r="A790" t="e">
            <v>#REF!</v>
          </cell>
        </row>
        <row r="791">
          <cell r="A791" t="e">
            <v>#REF!</v>
          </cell>
        </row>
        <row r="792">
          <cell r="A792" t="e">
            <v>#REF!</v>
          </cell>
        </row>
        <row r="793">
          <cell r="A793" t="e">
            <v>#REF!</v>
          </cell>
        </row>
        <row r="794">
          <cell r="A794" t="e">
            <v>#REF!</v>
          </cell>
        </row>
        <row r="795">
          <cell r="A795" t="e">
            <v>#REF!</v>
          </cell>
        </row>
        <row r="796">
          <cell r="A796" t="e">
            <v>#REF!</v>
          </cell>
        </row>
        <row r="797">
          <cell r="A797" t="e">
            <v>#REF!</v>
          </cell>
        </row>
        <row r="798">
          <cell r="A798" t="e">
            <v>#REF!</v>
          </cell>
        </row>
        <row r="799">
          <cell r="A799" t="e">
            <v>#REF!</v>
          </cell>
        </row>
        <row r="800">
          <cell r="A800" t="e">
            <v>#REF!</v>
          </cell>
        </row>
        <row r="801">
          <cell r="A801" t="e">
            <v>#REF!</v>
          </cell>
        </row>
        <row r="802">
          <cell r="A802" t="e">
            <v>#REF!</v>
          </cell>
        </row>
        <row r="803">
          <cell r="A803" t="e">
            <v>#REF!</v>
          </cell>
        </row>
        <row r="804">
          <cell r="A804" t="e">
            <v>#REF!</v>
          </cell>
        </row>
        <row r="805">
          <cell r="A805" t="e">
            <v>#REF!</v>
          </cell>
        </row>
        <row r="806">
          <cell r="A806" t="e">
            <v>#REF!</v>
          </cell>
        </row>
        <row r="807">
          <cell r="A807" t="e">
            <v>#REF!</v>
          </cell>
        </row>
        <row r="808">
          <cell r="A808" t="e">
            <v>#REF!</v>
          </cell>
        </row>
        <row r="809">
          <cell r="A809" t="e">
            <v>#REF!</v>
          </cell>
        </row>
        <row r="810">
          <cell r="A810" t="e">
            <v>#REF!</v>
          </cell>
        </row>
        <row r="811">
          <cell r="A811" t="e">
            <v>#REF!</v>
          </cell>
        </row>
        <row r="812">
          <cell r="A812" t="e">
            <v>#REF!</v>
          </cell>
        </row>
        <row r="813">
          <cell r="A813" t="e">
            <v>#REF!</v>
          </cell>
        </row>
        <row r="814">
          <cell r="A814" t="e">
            <v>#REF!</v>
          </cell>
        </row>
        <row r="815">
          <cell r="A815" t="e">
            <v>#REF!</v>
          </cell>
        </row>
        <row r="816">
          <cell r="A816" t="e">
            <v>#REF!</v>
          </cell>
        </row>
        <row r="817">
          <cell r="A817" t="e">
            <v>#REF!</v>
          </cell>
        </row>
        <row r="818">
          <cell r="A818" t="e">
            <v>#REF!</v>
          </cell>
        </row>
        <row r="819">
          <cell r="A819" t="e">
            <v>#REF!</v>
          </cell>
        </row>
        <row r="820">
          <cell r="A820" t="e">
            <v>#REF!</v>
          </cell>
        </row>
        <row r="821">
          <cell r="A821" t="e">
            <v>#REF!</v>
          </cell>
        </row>
        <row r="822">
          <cell r="A822" t="e">
            <v>#REF!</v>
          </cell>
        </row>
        <row r="823">
          <cell r="A823" t="e">
            <v>#REF!</v>
          </cell>
        </row>
        <row r="824">
          <cell r="A824" t="e">
            <v>#REF!</v>
          </cell>
        </row>
        <row r="825">
          <cell r="A825" t="e">
            <v>#REF!</v>
          </cell>
        </row>
        <row r="826">
          <cell r="A826" t="e">
            <v>#REF!</v>
          </cell>
        </row>
        <row r="827">
          <cell r="A827" t="e">
            <v>#REF!</v>
          </cell>
        </row>
        <row r="828">
          <cell r="A828" t="e">
            <v>#REF!</v>
          </cell>
        </row>
        <row r="829">
          <cell r="A829" t="e">
            <v>#REF!</v>
          </cell>
        </row>
        <row r="830">
          <cell r="A830" t="e">
            <v>#REF!</v>
          </cell>
        </row>
        <row r="831">
          <cell r="A831" t="e">
            <v>#REF!</v>
          </cell>
        </row>
        <row r="832">
          <cell r="A832" t="e">
            <v>#REF!</v>
          </cell>
        </row>
        <row r="833">
          <cell r="A833" t="e">
            <v>#REF!</v>
          </cell>
        </row>
        <row r="834">
          <cell r="A834" t="e">
            <v>#REF!</v>
          </cell>
        </row>
        <row r="835">
          <cell r="A835" t="e">
            <v>#REF!</v>
          </cell>
        </row>
        <row r="836">
          <cell r="A836" t="e">
            <v>#REF!</v>
          </cell>
        </row>
        <row r="837">
          <cell r="A837" t="e">
            <v>#REF!</v>
          </cell>
        </row>
        <row r="838">
          <cell r="A838" t="e">
            <v>#REF!</v>
          </cell>
        </row>
        <row r="839">
          <cell r="A839" t="e">
            <v>#REF!</v>
          </cell>
        </row>
        <row r="840">
          <cell r="A840" t="e">
            <v>#REF!</v>
          </cell>
        </row>
        <row r="841">
          <cell r="A841" t="e">
            <v>#REF!</v>
          </cell>
        </row>
        <row r="842">
          <cell r="A842" t="e">
            <v>#REF!</v>
          </cell>
        </row>
        <row r="843">
          <cell r="A843" t="e">
            <v>#REF!</v>
          </cell>
        </row>
        <row r="844">
          <cell r="A844" t="e">
            <v>#REF!</v>
          </cell>
        </row>
        <row r="845">
          <cell r="A845" t="e">
            <v>#REF!</v>
          </cell>
        </row>
        <row r="846">
          <cell r="A846" t="e">
            <v>#REF!</v>
          </cell>
        </row>
        <row r="847">
          <cell r="A847" t="e">
            <v>#REF!</v>
          </cell>
        </row>
        <row r="848">
          <cell r="A848" t="e">
            <v>#REF!</v>
          </cell>
        </row>
        <row r="849">
          <cell r="A849" t="e">
            <v>#REF!</v>
          </cell>
        </row>
        <row r="850">
          <cell r="A850" t="e">
            <v>#REF!</v>
          </cell>
        </row>
        <row r="851">
          <cell r="A851" t="e">
            <v>#REF!</v>
          </cell>
        </row>
        <row r="852">
          <cell r="A852" t="e">
            <v>#REF!</v>
          </cell>
        </row>
        <row r="853">
          <cell r="A853" t="e">
            <v>#REF!</v>
          </cell>
        </row>
        <row r="854">
          <cell r="A854" t="e">
            <v>#REF!</v>
          </cell>
        </row>
        <row r="855">
          <cell r="A855" t="e">
            <v>#REF!</v>
          </cell>
        </row>
        <row r="856">
          <cell r="A856" t="e">
            <v>#REF!</v>
          </cell>
        </row>
        <row r="857">
          <cell r="A857" t="e">
            <v>#REF!</v>
          </cell>
        </row>
        <row r="858">
          <cell r="A858" t="e">
            <v>#REF!</v>
          </cell>
        </row>
        <row r="859">
          <cell r="A859" t="e">
            <v>#REF!</v>
          </cell>
        </row>
        <row r="860">
          <cell r="A860" t="e">
            <v>#REF!</v>
          </cell>
        </row>
        <row r="861">
          <cell r="A861" t="e">
            <v>#REF!</v>
          </cell>
        </row>
        <row r="862">
          <cell r="A862" t="e">
            <v>#REF!</v>
          </cell>
        </row>
        <row r="863">
          <cell r="A863" t="e">
            <v>#REF!</v>
          </cell>
        </row>
        <row r="864">
          <cell r="A864" t="e">
            <v>#REF!</v>
          </cell>
        </row>
        <row r="865">
          <cell r="A865" t="e">
            <v>#REF!</v>
          </cell>
        </row>
        <row r="866">
          <cell r="A866" t="e">
            <v>#REF!</v>
          </cell>
        </row>
        <row r="867">
          <cell r="A867" t="e">
            <v>#REF!</v>
          </cell>
        </row>
        <row r="868">
          <cell r="A868" t="e">
            <v>#REF!</v>
          </cell>
        </row>
        <row r="869">
          <cell r="A869" t="e">
            <v>#REF!</v>
          </cell>
        </row>
        <row r="870">
          <cell r="A870" t="e">
            <v>#REF!</v>
          </cell>
        </row>
        <row r="871">
          <cell r="A871" t="e">
            <v>#REF!</v>
          </cell>
        </row>
        <row r="872">
          <cell r="A872" t="e">
            <v>#REF!</v>
          </cell>
        </row>
        <row r="873">
          <cell r="A873" t="e">
            <v>#REF!</v>
          </cell>
        </row>
        <row r="874">
          <cell r="A874" t="e">
            <v>#REF!</v>
          </cell>
        </row>
        <row r="875">
          <cell r="A875" t="e">
            <v>#REF!</v>
          </cell>
        </row>
        <row r="876">
          <cell r="A876" t="e">
            <v>#REF!</v>
          </cell>
        </row>
        <row r="877">
          <cell r="A877" t="e">
            <v>#REF!</v>
          </cell>
        </row>
        <row r="878">
          <cell r="A878" t="e">
            <v>#REF!</v>
          </cell>
        </row>
        <row r="879">
          <cell r="A879" t="e">
            <v>#REF!</v>
          </cell>
        </row>
        <row r="880">
          <cell r="A880" t="e">
            <v>#REF!</v>
          </cell>
        </row>
        <row r="881">
          <cell r="A881" t="e">
            <v>#REF!</v>
          </cell>
        </row>
        <row r="882">
          <cell r="A882" t="e">
            <v>#REF!</v>
          </cell>
        </row>
        <row r="883">
          <cell r="A883" t="e">
            <v>#REF!</v>
          </cell>
        </row>
        <row r="884">
          <cell r="A884" t="e">
            <v>#REF!</v>
          </cell>
        </row>
        <row r="885">
          <cell r="A885" t="e">
            <v>#REF!</v>
          </cell>
        </row>
        <row r="886">
          <cell r="A886" t="e">
            <v>#REF!</v>
          </cell>
        </row>
        <row r="887">
          <cell r="A887" t="e">
            <v>#REF!</v>
          </cell>
        </row>
        <row r="888">
          <cell r="A888" t="e">
            <v>#REF!</v>
          </cell>
        </row>
        <row r="889">
          <cell r="A889" t="e">
            <v>#REF!</v>
          </cell>
        </row>
        <row r="890">
          <cell r="A890" t="e">
            <v>#REF!</v>
          </cell>
        </row>
        <row r="891">
          <cell r="A891" t="e">
            <v>#REF!</v>
          </cell>
        </row>
        <row r="892">
          <cell r="A892" t="e">
            <v>#REF!</v>
          </cell>
        </row>
        <row r="893">
          <cell r="A893" t="e">
            <v>#REF!</v>
          </cell>
        </row>
        <row r="894">
          <cell r="A894" t="e">
            <v>#REF!</v>
          </cell>
        </row>
        <row r="895">
          <cell r="A895" t="e">
            <v>#REF!</v>
          </cell>
        </row>
        <row r="896">
          <cell r="A896" t="e">
            <v>#REF!</v>
          </cell>
        </row>
        <row r="897">
          <cell r="A897" t="e">
            <v>#REF!</v>
          </cell>
        </row>
        <row r="898">
          <cell r="A898" t="e">
            <v>#REF!</v>
          </cell>
        </row>
        <row r="899">
          <cell r="A899" t="e">
            <v>#REF!</v>
          </cell>
        </row>
        <row r="900">
          <cell r="A900" t="e">
            <v>#REF!</v>
          </cell>
        </row>
        <row r="901">
          <cell r="A901" t="e">
            <v>#REF!</v>
          </cell>
        </row>
        <row r="902">
          <cell r="A902" t="e">
            <v>#REF!</v>
          </cell>
        </row>
        <row r="903">
          <cell r="A903" t="e">
            <v>#REF!</v>
          </cell>
        </row>
        <row r="904">
          <cell r="A904" t="e">
            <v>#REF!</v>
          </cell>
        </row>
        <row r="905">
          <cell r="A905" t="e">
            <v>#REF!</v>
          </cell>
        </row>
        <row r="906">
          <cell r="A906" t="e">
            <v>#REF!</v>
          </cell>
        </row>
        <row r="907">
          <cell r="A907" t="e">
            <v>#REF!</v>
          </cell>
        </row>
        <row r="908">
          <cell r="A908" t="e">
            <v>#REF!</v>
          </cell>
        </row>
        <row r="909">
          <cell r="A909" t="e">
            <v>#REF!</v>
          </cell>
        </row>
        <row r="910">
          <cell r="A910" t="e">
            <v>#REF!</v>
          </cell>
        </row>
        <row r="911">
          <cell r="A911" t="e">
            <v>#REF!</v>
          </cell>
        </row>
        <row r="912">
          <cell r="A912" t="e">
            <v>#REF!</v>
          </cell>
        </row>
        <row r="913">
          <cell r="A913" t="e">
            <v>#REF!</v>
          </cell>
        </row>
        <row r="914">
          <cell r="A914" t="e">
            <v>#REF!</v>
          </cell>
        </row>
        <row r="915">
          <cell r="A915" t="e">
            <v>#REF!</v>
          </cell>
        </row>
        <row r="916">
          <cell r="A916" t="e">
            <v>#REF!</v>
          </cell>
        </row>
        <row r="917">
          <cell r="A917" t="e">
            <v>#REF!</v>
          </cell>
        </row>
        <row r="918">
          <cell r="A918" t="e">
            <v>#REF!</v>
          </cell>
        </row>
        <row r="919">
          <cell r="A919" t="e">
            <v>#REF!</v>
          </cell>
        </row>
        <row r="920">
          <cell r="A920" t="e">
            <v>#REF!</v>
          </cell>
        </row>
        <row r="921">
          <cell r="A921" t="e">
            <v>#REF!</v>
          </cell>
        </row>
        <row r="922">
          <cell r="A922" t="e">
            <v>#REF!</v>
          </cell>
        </row>
        <row r="923">
          <cell r="A923" t="e">
            <v>#REF!</v>
          </cell>
        </row>
        <row r="924">
          <cell r="A924" t="e">
            <v>#REF!</v>
          </cell>
        </row>
        <row r="925">
          <cell r="A925" t="e">
            <v>#REF!</v>
          </cell>
        </row>
        <row r="926">
          <cell r="A926" t="e">
            <v>#REF!</v>
          </cell>
        </row>
        <row r="927">
          <cell r="A927" t="e">
            <v>#REF!</v>
          </cell>
        </row>
        <row r="928">
          <cell r="A928" t="e">
            <v>#REF!</v>
          </cell>
        </row>
        <row r="929">
          <cell r="A929" t="e">
            <v>#REF!</v>
          </cell>
        </row>
        <row r="930">
          <cell r="A930" t="e">
            <v>#REF!</v>
          </cell>
        </row>
        <row r="931">
          <cell r="A931" t="e">
            <v>#REF!</v>
          </cell>
        </row>
        <row r="932">
          <cell r="A932" t="e">
            <v>#REF!</v>
          </cell>
        </row>
        <row r="933">
          <cell r="A933" t="e">
            <v>#REF!</v>
          </cell>
        </row>
        <row r="934">
          <cell r="A934" t="e">
            <v>#REF!</v>
          </cell>
        </row>
        <row r="935">
          <cell r="A935" t="e">
            <v>#REF!</v>
          </cell>
        </row>
        <row r="936">
          <cell r="A936" t="e">
            <v>#REF!</v>
          </cell>
        </row>
        <row r="937">
          <cell r="A937" t="e">
            <v>#REF!</v>
          </cell>
        </row>
        <row r="938">
          <cell r="A938" t="e">
            <v>#REF!</v>
          </cell>
        </row>
        <row r="939">
          <cell r="A939" t="e">
            <v>#REF!</v>
          </cell>
        </row>
        <row r="940">
          <cell r="A940" t="e">
            <v>#REF!</v>
          </cell>
        </row>
        <row r="941">
          <cell r="A941" t="e">
            <v>#REF!</v>
          </cell>
        </row>
        <row r="942">
          <cell r="A942" t="e">
            <v>#REF!</v>
          </cell>
        </row>
        <row r="943">
          <cell r="A943" t="e">
            <v>#REF!</v>
          </cell>
        </row>
        <row r="944">
          <cell r="A944" t="e">
            <v>#REF!</v>
          </cell>
        </row>
        <row r="945">
          <cell r="A945" t="e">
            <v>#REF!</v>
          </cell>
        </row>
        <row r="946">
          <cell r="A946" t="e">
            <v>#REF!</v>
          </cell>
        </row>
        <row r="947">
          <cell r="A947" t="e">
            <v>#REF!</v>
          </cell>
        </row>
        <row r="948">
          <cell r="A948" t="e">
            <v>#REF!</v>
          </cell>
        </row>
        <row r="949">
          <cell r="A949" t="e">
            <v>#REF!</v>
          </cell>
        </row>
        <row r="950">
          <cell r="A950" t="e">
            <v>#REF!</v>
          </cell>
        </row>
        <row r="951">
          <cell r="A951" t="e">
            <v>#REF!</v>
          </cell>
        </row>
        <row r="952">
          <cell r="A952" t="e">
            <v>#REF!</v>
          </cell>
        </row>
        <row r="953">
          <cell r="A953" t="e">
            <v>#REF!</v>
          </cell>
        </row>
        <row r="954">
          <cell r="A954" t="e">
            <v>#REF!</v>
          </cell>
        </row>
        <row r="955">
          <cell r="A955" t="e">
            <v>#REF!</v>
          </cell>
        </row>
        <row r="956">
          <cell r="A956" t="e">
            <v>#REF!</v>
          </cell>
        </row>
        <row r="957">
          <cell r="A957" t="e">
            <v>#REF!</v>
          </cell>
        </row>
        <row r="958">
          <cell r="A958" t="e">
            <v>#REF!</v>
          </cell>
        </row>
        <row r="959">
          <cell r="A959" t="e">
            <v>#REF!</v>
          </cell>
        </row>
        <row r="960">
          <cell r="A960" t="e">
            <v>#REF!</v>
          </cell>
        </row>
        <row r="961">
          <cell r="A961" t="e">
            <v>#REF!</v>
          </cell>
        </row>
        <row r="962">
          <cell r="A962" t="e">
            <v>#REF!</v>
          </cell>
        </row>
        <row r="963">
          <cell r="A963" t="e">
            <v>#REF!</v>
          </cell>
        </row>
        <row r="964">
          <cell r="A964" t="e">
            <v>#REF!</v>
          </cell>
        </row>
        <row r="965">
          <cell r="A965" t="e">
            <v>#REF!</v>
          </cell>
        </row>
        <row r="966">
          <cell r="A966" t="e">
            <v>#REF!</v>
          </cell>
        </row>
        <row r="967">
          <cell r="A967" t="e">
            <v>#REF!</v>
          </cell>
        </row>
        <row r="968">
          <cell r="A968" t="e">
            <v>#REF!</v>
          </cell>
        </row>
        <row r="969">
          <cell r="A969" t="e">
            <v>#REF!</v>
          </cell>
        </row>
        <row r="970">
          <cell r="A970" t="e">
            <v>#REF!</v>
          </cell>
        </row>
        <row r="971">
          <cell r="A971" t="e">
            <v>#REF!</v>
          </cell>
        </row>
        <row r="972">
          <cell r="A972" t="e">
            <v>#REF!</v>
          </cell>
        </row>
        <row r="973">
          <cell r="A973" t="e">
            <v>#REF!</v>
          </cell>
        </row>
        <row r="974">
          <cell r="A974" t="e">
            <v>#REF!</v>
          </cell>
        </row>
        <row r="975">
          <cell r="A975" t="e">
            <v>#REF!</v>
          </cell>
        </row>
        <row r="976">
          <cell r="A976" t="e">
            <v>#REF!</v>
          </cell>
        </row>
        <row r="977">
          <cell r="A977" t="e">
            <v>#REF!</v>
          </cell>
        </row>
        <row r="978">
          <cell r="A978" t="e">
            <v>#REF!</v>
          </cell>
        </row>
        <row r="979">
          <cell r="A979" t="e">
            <v>#REF!</v>
          </cell>
        </row>
        <row r="980">
          <cell r="A980" t="e">
            <v>#REF!</v>
          </cell>
        </row>
        <row r="981">
          <cell r="A981" t="e">
            <v>#REF!</v>
          </cell>
        </row>
        <row r="982">
          <cell r="A982" t="e">
            <v>#REF!</v>
          </cell>
        </row>
        <row r="983">
          <cell r="A983" t="e">
            <v>#REF!</v>
          </cell>
        </row>
        <row r="984">
          <cell r="A984" t="e">
            <v>#REF!</v>
          </cell>
        </row>
        <row r="985">
          <cell r="A985" t="e">
            <v>#REF!</v>
          </cell>
        </row>
        <row r="986">
          <cell r="A986" t="e">
            <v>#REF!</v>
          </cell>
        </row>
        <row r="987">
          <cell r="A987" t="e">
            <v>#REF!</v>
          </cell>
        </row>
        <row r="988">
          <cell r="A988" t="e">
            <v>#REF!</v>
          </cell>
        </row>
        <row r="989">
          <cell r="A989" t="e">
            <v>#REF!</v>
          </cell>
        </row>
        <row r="990">
          <cell r="A990" t="e">
            <v>#REF!</v>
          </cell>
        </row>
        <row r="991">
          <cell r="A991" t="e">
            <v>#REF!</v>
          </cell>
        </row>
        <row r="992">
          <cell r="A992" t="e">
            <v>#REF!</v>
          </cell>
        </row>
        <row r="993">
          <cell r="A993" t="e">
            <v>#REF!</v>
          </cell>
        </row>
        <row r="994">
          <cell r="A994" t="e">
            <v>#REF!</v>
          </cell>
        </row>
        <row r="995">
          <cell r="A995" t="e">
            <v>#REF!</v>
          </cell>
        </row>
        <row r="996">
          <cell r="A996" t="e">
            <v>#REF!</v>
          </cell>
        </row>
        <row r="997">
          <cell r="A997" t="e">
            <v>#REF!</v>
          </cell>
        </row>
        <row r="998">
          <cell r="A998" t="e">
            <v>#REF!</v>
          </cell>
        </row>
        <row r="999">
          <cell r="A999" t="e">
            <v>#REF!</v>
          </cell>
        </row>
        <row r="1000">
          <cell r="A1000" t="e">
            <v>#REF!</v>
          </cell>
        </row>
        <row r="1001">
          <cell r="A1001" t="e">
            <v>#REF!</v>
          </cell>
        </row>
        <row r="1002">
          <cell r="A100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표지"/>
      <sheetName val="공사명"/>
      <sheetName val="입찰갑지"/>
      <sheetName val="여과지동"/>
      <sheetName val="기초자료"/>
      <sheetName val="208-238"/>
      <sheetName val="실행철강하도"/>
      <sheetName val="금리계산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건축내역"/>
      <sheetName val="laroux"/>
      <sheetName val="제출문"/>
      <sheetName val="조사개요"/>
      <sheetName val="물가변동지수표"/>
      <sheetName val="비목별계수표"/>
      <sheetName val="결과표(총)"/>
      <sheetName val="장비가격"/>
      <sheetName val="지수조정율산출결과표"/>
      <sheetName val="내역서(1)"/>
      <sheetName val="지수조정율산출결과표(2)"/>
      <sheetName val="내역서(2)"/>
      <sheetName val="N"/>
      <sheetName val="일위(건축)"/>
      <sheetName val="S"/>
      <sheetName val="기계"/>
      <sheetName val="원가"/>
      <sheetName val="결과표"/>
      <sheetName val="내역서"/>
      <sheetName val="적용대가"/>
      <sheetName val="지수산출방법"/>
      <sheetName val="산출방법"/>
      <sheetName val="원가 (2)"/>
      <sheetName val="토목"/>
      <sheetName val="건축"/>
      <sheetName val="설비"/>
      <sheetName val="N(TO)"/>
      <sheetName val="N(GUN)"/>
      <sheetName val="S배수공"/>
      <sheetName val="조경내"/>
      <sheetName val="값"/>
      <sheetName val="(A)내역서"/>
      <sheetName val="내역표지"/>
      <sheetName val="노무비"/>
      <sheetName val="신림자금"/>
      <sheetName val="현장설명"/>
      <sheetName val="진주방향"/>
      <sheetName val="마산방향"/>
      <sheetName val="마산방향철근집계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_세로"/>
      <sheetName val="표지_가로"/>
      <sheetName val="9 5_9 6"/>
      <sheetName val="9 5_9 8"/>
      <sheetName val="9 6_9 7"/>
      <sheetName val="9 7_9 7"/>
      <sheetName val="9 6_9 8 "/>
      <sheetName val="9 7_9 8"/>
      <sheetName val="9 8_9 8"/>
      <sheetName val="전신환매도율"/>
      <sheetName val="표___지"/>
      <sheetName val="우수맨홀토공단위수량"/>
      <sheetName val="견적대비"/>
      <sheetName val="노무비"/>
      <sheetName val="18.궤도재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N賃率-職"/>
      <sheetName val="원가 (2)"/>
      <sheetName val="일위"/>
      <sheetName val="#REF"/>
      <sheetName val="신우"/>
      <sheetName val="N賃率_職"/>
      <sheetName val="Sheet2"/>
      <sheetName val="I一般比"/>
      <sheetName val="중기사용료"/>
      <sheetName val="연습"/>
      <sheetName val="J直材4"/>
      <sheetName val="9GNG운반"/>
      <sheetName val="대치판정"/>
      <sheetName val="설직재-1"/>
      <sheetName val="직노"/>
      <sheetName val="한강운반비"/>
      <sheetName val="Sheet1"/>
      <sheetName val="Sheet3"/>
      <sheetName val="직재"/>
      <sheetName val="Total"/>
      <sheetName val="참조자료"/>
      <sheetName val="낙찰표"/>
      <sheetName val="자재단가"/>
      <sheetName val="인건-측정"/>
      <sheetName val="20관리비율"/>
      <sheetName val="심사계산"/>
      <sheetName val="심사물량"/>
      <sheetName val="일위대가"/>
      <sheetName val="HW일위"/>
      <sheetName val="품셈TABLE"/>
      <sheetName val="원본(갑지)"/>
      <sheetName val="기본일위"/>
      <sheetName val="집계표"/>
      <sheetName val="TYPE-A"/>
      <sheetName val="K-SET1"/>
      <sheetName val="하조서"/>
      <sheetName val="단"/>
      <sheetName val="DATE"/>
      <sheetName val="입찰안"/>
      <sheetName val="PANEL_중량산출"/>
      <sheetName val="원가_(2)"/>
      <sheetName val="유기공정"/>
      <sheetName val="제-노임"/>
      <sheetName val="제직재"/>
      <sheetName val="매출피벗"/>
      <sheetName val="인건비"/>
      <sheetName val="200"/>
      <sheetName val="ABUT수량-A1"/>
      <sheetName val="전신환매도율"/>
      <sheetName val="부하"/>
      <sheetName val="노임단가"/>
      <sheetName val="견적서"/>
      <sheetName val="DB"/>
      <sheetName val="공사개요"/>
      <sheetName val="단가산출2"/>
      <sheetName val="총괄"/>
      <sheetName val="Sheet22"/>
      <sheetName val="물량산출"/>
      <sheetName val="품셈총괄표"/>
      <sheetName val="1안"/>
      <sheetName val="맨홀"/>
      <sheetName val="월별수입"/>
      <sheetName val="현금흐름표"/>
      <sheetName val="소요자재"/>
      <sheetName val="날개벽수량표"/>
      <sheetName val="1.수인터널"/>
      <sheetName val="평자재단가"/>
      <sheetName val="SANTOGO"/>
      <sheetName val="인사자료총집계"/>
      <sheetName val="현금예금"/>
      <sheetName val="일위대가1"/>
      <sheetName val="집계"/>
      <sheetName val="조명시설"/>
      <sheetName val="외주현황.wq1"/>
      <sheetName val="지하"/>
      <sheetName val="과천MAIN"/>
      <sheetName val="도면명"/>
      <sheetName val="실행철강하도"/>
      <sheetName val="내역"/>
      <sheetName val="갑지(추정)"/>
      <sheetName val="시화점실행"/>
      <sheetName val="내역서변경성원"/>
      <sheetName val="G.R300경비"/>
      <sheetName val="공사내역"/>
      <sheetName val="산출내역서"/>
      <sheetName val="환율change"/>
      <sheetName val="6호기"/>
      <sheetName val="토목주소"/>
      <sheetName val="프랜트면허"/>
      <sheetName val="실행"/>
      <sheetName val="코드표"/>
      <sheetName val="금호"/>
      <sheetName val="교통대책내역"/>
      <sheetName val="fursys"/>
      <sheetName val="기존단가 (2)"/>
      <sheetName val="견적계산"/>
      <sheetName val="5.2코핑"/>
      <sheetName val="제출견적(을)"/>
      <sheetName val="요율"/>
      <sheetName val="평3"/>
      <sheetName val="설계내역서"/>
      <sheetName val="종단계산"/>
      <sheetName val="변경후-SHEET"/>
      <sheetName val="DATA"/>
      <sheetName val="내역서1999.8최종"/>
      <sheetName val="단가산출"/>
      <sheetName val="을지"/>
      <sheetName val="일보_생산"/>
      <sheetName val="자재단가표"/>
      <sheetName val="한일양산"/>
      <sheetName val="제출내역 (2)"/>
      <sheetName val="sw1"/>
      <sheetName val="합천내역"/>
      <sheetName val="계수시트"/>
      <sheetName val="원가계산서"/>
      <sheetName val="EQT-ESTN"/>
      <sheetName val="EL90"/>
      <sheetName val="간접경상비"/>
      <sheetName val="각형맨홀"/>
      <sheetName val="약품공급2"/>
      <sheetName val="01"/>
      <sheetName val="공사원가계산서"/>
      <sheetName val="토공총괄표"/>
      <sheetName val="외화계약"/>
      <sheetName val="환경평가"/>
      <sheetName val="인구"/>
      <sheetName val="노무비"/>
      <sheetName val="15100"/>
      <sheetName val="명세서(을)"/>
      <sheetName val="품셈표"/>
      <sheetName val="신재료비"/>
      <sheetName val="사업장공제"/>
      <sheetName val="실행내역"/>
      <sheetName val="RFP견적물량(60%)"/>
      <sheetName val="점수계산1-2"/>
      <sheetName val="TS"/>
      <sheetName val="골조"/>
    </sheetNames>
    <sheetDataSet>
      <sheetData sheetId="0">
        <row r="1">
          <cell r="A1">
            <v>1</v>
          </cell>
        </row>
      </sheetData>
      <sheetData sheetId="1">
        <row r="1">
          <cell r="A1">
            <v>1</v>
          </cell>
        </row>
      </sheetData>
      <sheetData sheetId="2">
        <row r="1">
          <cell r="A1">
            <v>1</v>
          </cell>
        </row>
      </sheetData>
      <sheetData sheetId="3">
        <row r="1">
          <cell r="A1">
            <v>1</v>
          </cell>
        </row>
      </sheetData>
      <sheetData sheetId="4">
        <row r="1">
          <cell r="A1">
            <v>1</v>
          </cell>
        </row>
      </sheetData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원가계산서"/>
      <sheetName val="기기품셈내역"/>
      <sheetName val="갑"/>
      <sheetName val="노무비산출내역"/>
      <sheetName val="내역서"/>
      <sheetName val="혜송학교 경제원 제출"/>
      <sheetName val="설계조건"/>
      <sheetName val="건축내역"/>
      <sheetName val="금액내역서"/>
      <sheetName val="품셈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KUN"/>
      <sheetName val="GAEYO"/>
      <sheetName val="갑지(추정)"/>
      <sheetName val="Sheet5"/>
      <sheetName val="연돌일위집계"/>
      <sheetName val="을"/>
      <sheetName val="부하계산서"/>
      <sheetName val="일위대가"/>
      <sheetName val="출자한도"/>
      <sheetName val="노임이"/>
      <sheetName val="인사자료총집계"/>
      <sheetName val="BID"/>
      <sheetName val="공문"/>
      <sheetName val="설계내역서"/>
      <sheetName val="APT"/>
      <sheetName val="부속동"/>
      <sheetName val="주식"/>
      <sheetName val="Sheet1 (2)"/>
      <sheetName val="프랜트면허"/>
      <sheetName val="토목주소"/>
      <sheetName val="Sheet1_(2)"/>
      <sheetName val="VL"/>
      <sheetName val="ND"/>
      <sheetName val="SUM-PLT"/>
      <sheetName val="ST창호"/>
      <sheetName val="금액내역서"/>
      <sheetName val="전기"/>
      <sheetName val="적용률"/>
      <sheetName val="노임단가"/>
      <sheetName val="CTEMCOST"/>
      <sheetName val="J直材4"/>
      <sheetName val="소비자가"/>
      <sheetName val="TEST1"/>
      <sheetName val="Sheet4"/>
      <sheetName val="EVALUATION"/>
      <sheetName val="내역서"/>
      <sheetName val="경비"/>
      <sheetName val="ELECTRIC"/>
      <sheetName val="SCHEDULE"/>
      <sheetName val="소요자재"/>
      <sheetName val="노무산출서"/>
      <sheetName val="BSD (2)"/>
      <sheetName val="수리결과"/>
      <sheetName val="수량명세서"/>
      <sheetName val="중기일위대가"/>
      <sheetName val="부하(성남)"/>
      <sheetName val="조도계산서 (도서)"/>
      <sheetName val="매립"/>
      <sheetName val="Recording,Phone,Headset,PC"/>
      <sheetName val="기타SW"/>
      <sheetName val="PBX"/>
      <sheetName val="NETWORK"/>
      <sheetName val="방배동내역(리라)"/>
      <sheetName val="부대공사총괄"/>
      <sheetName val="현장경비"/>
      <sheetName val="건축공사집계표"/>
      <sheetName val="금융"/>
      <sheetName val="갑지"/>
      <sheetName val="9."/>
      <sheetName val="영동(D)"/>
      <sheetName val="Sheet2"/>
      <sheetName val="0226"/>
      <sheetName val="갑지_추정_"/>
      <sheetName val="Total"/>
      <sheetName val="콘크리트타설집계표"/>
      <sheetName val="목록"/>
      <sheetName val="중기"/>
      <sheetName val="ASALTOTA"/>
      <sheetName val="Wl. Fin."/>
      <sheetName val="NM2"/>
      <sheetName val="NW1"/>
      <sheetName val="NW2"/>
      <sheetName val="PW3"/>
      <sheetName val="PW4"/>
      <sheetName val="SC1"/>
      <sheetName val="DNW"/>
      <sheetName val="NE"/>
      <sheetName val="PE"/>
      <sheetName val="PM"/>
      <sheetName val="수정시산표"/>
      <sheetName val="구성비"/>
      <sheetName val="Sheet1_(2)1"/>
      <sheetName val="BSD_(2)"/>
      <sheetName val="Wl__Fin_"/>
      <sheetName val="COVER-P"/>
      <sheetName val="1ST"/>
      <sheetName val="음료실행"/>
      <sheetName val="자재단가"/>
      <sheetName val="Customer Databas"/>
      <sheetName val="산출내역서집계표"/>
      <sheetName val="입찰안"/>
      <sheetName val="FURNITURE-01"/>
      <sheetName val="시화점실행"/>
      <sheetName val="기계내역서"/>
      <sheetName val="직노"/>
      <sheetName val="갑지1"/>
      <sheetName val="전력"/>
      <sheetName val="PANEL"/>
      <sheetName val="I一般比"/>
      <sheetName val="입력"/>
      <sheetName val="개요"/>
      <sheetName val="SUMMARY"/>
      <sheetName val="PAINT"/>
      <sheetName val="입출재고현황 (2)"/>
      <sheetName val="잡비"/>
      <sheetName val="물량표"/>
      <sheetName val="원효펌프교체020812"/>
      <sheetName val="천안IP공장자100노100물량110할증"/>
      <sheetName val="옹벽"/>
      <sheetName val="손익분석"/>
      <sheetName val="200"/>
      <sheetName val="Piping Design Data"/>
      <sheetName val="중기사용료"/>
      <sheetName val="배명(단가)"/>
      <sheetName val="2공구수량"/>
      <sheetName val="부대공Ⅱ"/>
      <sheetName val="??(??)"/>
      <sheetName val="Sheet17"/>
      <sheetName val="__(__)"/>
      <sheetName val="L-type"/>
      <sheetName val="Feuil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가설)"/>
      <sheetName val="예산서"/>
      <sheetName val="노임단가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"/>
      <sheetName val="총괄"/>
      <sheetName val="건원"/>
      <sheetName val="토원"/>
      <sheetName val="설원"/>
      <sheetName val="집계"/>
      <sheetName val="집계토"/>
      <sheetName val="요율"/>
      <sheetName val="관급"/>
      <sheetName val="dbox-항목데이타"/>
      <sheetName val="d-box"/>
      <sheetName val="Chart1"/>
      <sheetName val="갑지2"/>
      <sheetName val="갑지"/>
      <sheetName val="study"/>
      <sheetName val="총괄표"/>
      <sheetName val="건설집계"/>
      <sheetName val="토목집계"/>
      <sheetName val="조경집계"/>
      <sheetName val="원가"/>
      <sheetName val="원가계산서"/>
      <sheetName val="내역서 (2)"/>
      <sheetName val="일위대가  (2)"/>
      <sheetName val="원가계산서(최초) (2)"/>
      <sheetName val="집계표 (2)"/>
      <sheetName val="일위대가목록표 (2)"/>
      <sheetName val="Sheet1"/>
      <sheetName val="Sheet2"/>
      <sheetName val="Sheet3"/>
      <sheetName val="자금집행 현황"/>
      <sheetName val="총괄장"/>
      <sheetName val="현장관리비집행(갑)"/>
      <sheetName val="현장관리비(을)"/>
      <sheetName val="가설공사"/>
      <sheetName val="안전관리비(갑)"/>
      <sheetName val="안전관리비(을)"/>
      <sheetName val="식비"/>
      <sheetName val="간식비"/>
      <sheetName val="노임대장"/>
      <sheetName val="노임대장 (2)"/>
      <sheetName val="장비"/>
      <sheetName val="노임대장 (3)"/>
      <sheetName val="총괄(관리비)"/>
      <sheetName val="전체공사"/>
      <sheetName val="인천4(총괄표)"/>
      <sheetName val="기계갑"/>
      <sheetName val="기계집계"/>
      <sheetName val="기계내역"/>
      <sheetName val="소방계갑 "/>
      <sheetName val="소방집계1"/>
      <sheetName val="소방내역"/>
      <sheetName val="1월"/>
      <sheetName val="3월"/>
      <sheetName val="EMST10"/>
      <sheetName val="직공비"/>
      <sheetName val="CODE"/>
      <sheetName val="1-4일위대가목차"/>
      <sheetName val="입찰안"/>
      <sheetName val="1호인버트수량"/>
      <sheetName val="SLAB&quot;1&quot;"/>
      <sheetName val="전기"/>
      <sheetName val="gyun"/>
      <sheetName val="간선계산"/>
      <sheetName val="1-1"/>
      <sheetName val="단가"/>
      <sheetName val="200"/>
      <sheetName val="건축미장"/>
      <sheetName val="건축미장내역"/>
      <sheetName val="input"/>
      <sheetName val="교각1"/>
      <sheetName val="별표집계"/>
      <sheetName val="토목내역서"/>
      <sheetName val="2000년1차"/>
      <sheetName val="집계표"/>
      <sheetName val="guard(mac)"/>
      <sheetName val="부안일위"/>
      <sheetName val="부대내역"/>
      <sheetName val="물가자료"/>
      <sheetName val="내역표지"/>
      <sheetName val="삼성전기"/>
      <sheetName val="Sheet1 (2)"/>
      <sheetName val="UPRI"/>
      <sheetName val="중기가격"/>
      <sheetName val="공통가설"/>
      <sheetName val="설계"/>
      <sheetName val="토공사"/>
      <sheetName val="기자재비"/>
      <sheetName val="Hw-CV"/>
      <sheetName val="CAT_5"/>
      <sheetName val="COA-17"/>
      <sheetName val="C-18"/>
      <sheetName val="점수계산1-2"/>
      <sheetName val="공사비예산서(토목분)"/>
      <sheetName val="원가입력"/>
      <sheetName val="토목"/>
      <sheetName val="목록"/>
      <sheetName val="일위목록"/>
      <sheetName val="COPING"/>
      <sheetName val="건축-물가변동"/>
      <sheetName val="품셈표"/>
      <sheetName val="오억미만"/>
      <sheetName val="Sheet5"/>
      <sheetName val="주방환기"/>
      <sheetName val="을"/>
      <sheetName val="남양시작동자105노65기1.3화1.2"/>
      <sheetName val="을지"/>
      <sheetName val="결재판"/>
      <sheetName val="Total"/>
      <sheetName val="관기성공.내"/>
      <sheetName val="#REF"/>
      <sheetName val="건축내역"/>
      <sheetName val="노임"/>
      <sheetName val="코드표"/>
      <sheetName val="내역서"/>
      <sheetName val="M1"/>
      <sheetName val="b_balju"/>
      <sheetName val="공사내역"/>
      <sheetName val="자재co"/>
      <sheetName val="간접비내역-1"/>
      <sheetName val="산출내역"/>
      <sheetName val="산출내역서집계표"/>
      <sheetName val="일위대가내역"/>
      <sheetName val="서울산업대(토)"/>
      <sheetName val="횡배수관토공수량"/>
      <sheetName val="정부노임단가"/>
      <sheetName val="설정"/>
      <sheetName val="총 원가계산"/>
      <sheetName val="일위대가(가설)"/>
      <sheetName val="SILICATE"/>
      <sheetName val="전신환매도율"/>
      <sheetName val="CPM챠트 "/>
      <sheetName val="DATA"/>
      <sheetName val="기둥"/>
      <sheetName val="저판(버림100)"/>
      <sheetName val="맨홀토공산출"/>
      <sheetName val="우수받이"/>
      <sheetName val="제품"/>
      <sheetName val="조건표"/>
      <sheetName val="철콘공사"/>
      <sheetName val="6동"/>
      <sheetName val="표지"/>
      <sheetName val="배수장공사비명세서"/>
      <sheetName val="Project Brief"/>
      <sheetName val="내역서(총괄)"/>
      <sheetName val="가스"/>
      <sheetName val="Macro(ST)"/>
      <sheetName val="Macro(AT)"/>
      <sheetName val="내역분기"/>
      <sheetName val="매입세"/>
      <sheetName val="기본DATA"/>
      <sheetName val="기본"/>
      <sheetName val="적현로"/>
      <sheetName val="재료집계"/>
      <sheetName val="Macro(전선)"/>
      <sheetName val="내역서적용수량"/>
      <sheetName val="1공구 건정토건 토공"/>
      <sheetName val="개요입력"/>
      <sheetName val="수량기준"/>
      <sheetName val="단가기준"/>
      <sheetName val="부속동"/>
      <sheetName val="토목주소"/>
      <sheetName val="프랜트면허"/>
      <sheetName val="투찰가"/>
      <sheetName val="사급자재"/>
      <sheetName val="ETC"/>
      <sheetName val="시추주상도"/>
      <sheetName val="11.자재단가"/>
      <sheetName val="BSD (2)"/>
      <sheetName val="giathanh1"/>
      <sheetName val="식재총괄"/>
      <sheetName val="일위대가"/>
      <sheetName val="대전-교대(A1-A2)"/>
      <sheetName val="수량산출내역1115"/>
      <sheetName val="지급자재"/>
      <sheetName val="타공종이기"/>
      <sheetName val="총괄내역서"/>
      <sheetName val="일반부표"/>
      <sheetName val="전장품(관리용)"/>
      <sheetName val="CPM챠트"/>
      <sheetName val="가설공사내역"/>
      <sheetName val="포장복구집계"/>
      <sheetName val="자재단가비교표"/>
      <sheetName val="공량산출서"/>
      <sheetName val="단가표"/>
      <sheetName val="UNIT"/>
      <sheetName val="일위목록-기"/>
      <sheetName val="와동25-3(변경)"/>
      <sheetName val="SUMMARY"/>
      <sheetName val="PAINT"/>
      <sheetName val="준검 내역서"/>
      <sheetName val="부표총괄"/>
      <sheetName val="안정검토"/>
      <sheetName val="단면설계"/>
      <sheetName val="수로교총재료집계"/>
      <sheetName val="예산M11A"/>
      <sheetName val="품셈TABLE"/>
      <sheetName val="세부내역서"/>
      <sheetName val="1.설계조건"/>
      <sheetName val="양산물금"/>
      <sheetName val="계양가시설"/>
      <sheetName val="Mc1"/>
      <sheetName val="별표 "/>
      <sheetName val="대전월평내역"/>
      <sheetName val="계화배수"/>
      <sheetName val="노무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 refreshError="1"/>
      <sheetData sheetId="151" refreshError="1"/>
      <sheetData sheetId="152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12V956"/>
      <sheetName val="전신환매도율"/>
    </sheetNames>
    <sheetDataSet>
      <sheetData sheetId="0"/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EYO"/>
      <sheetName val="기존단가 (2)"/>
      <sheetName val="갑지(추정)"/>
      <sheetName val="Ext. Stone-P"/>
      <sheetName val="개요"/>
      <sheetName val="Sheet5"/>
      <sheetName val="시화점실행"/>
      <sheetName val="FURNITURE-01"/>
      <sheetName val="천안IP공장자100노100물량110할증"/>
      <sheetName val="INPUT"/>
      <sheetName val="토목주소"/>
      <sheetName val="프랜트면허"/>
      <sheetName val="Girder"/>
      <sheetName val="공문"/>
      <sheetName val="플랜트 설치"/>
      <sheetName val="CAT_5"/>
      <sheetName val="기본DATA"/>
      <sheetName val="BSD (2)"/>
      <sheetName val="ETC"/>
      <sheetName val="노임이"/>
      <sheetName val="정부노임단가"/>
      <sheetName val="입찰안"/>
      <sheetName val="DATE"/>
      <sheetName val="인사자료총집계"/>
      <sheetName val="I一般比"/>
      <sheetName val="#REF"/>
      <sheetName val="ITEM"/>
      <sheetName val="갑지"/>
      <sheetName val="GAEYOXLS"/>
      <sheetName val="내역서"/>
      <sheetName val="집행갑지"/>
      <sheetName val="Parts"/>
      <sheetName val="Menu A"/>
      <sheetName val="직노"/>
      <sheetName val="추가예산"/>
      <sheetName val="APT"/>
      <sheetName val="부속동"/>
      <sheetName val="제출견적(을)"/>
      <sheetName val="6호기"/>
      <sheetName val="간접경상비"/>
      <sheetName val="경제성분석"/>
      <sheetName val="공사개요"/>
      <sheetName val="매입세율"/>
      <sheetName val="광혁기성"/>
      <sheetName val="FB25JN"/>
      <sheetName val="갑지1"/>
      <sheetName val="원부자재"/>
      <sheetName val="양수장(기계)"/>
      <sheetName val="45,46"/>
      <sheetName val="일위대가"/>
      <sheetName val="SUMMARY"/>
      <sheetName val="PAINT"/>
      <sheetName val="소요자재"/>
      <sheetName val="노무산출서"/>
      <sheetName val="XZLC004_PART2"/>
      <sheetName val="ABUT수량-A1"/>
      <sheetName val="기존단가_(2)"/>
      <sheetName val="Ext__Stone-P"/>
      <sheetName val="플랜트_설치"/>
      <sheetName val="BSD_(2)"/>
      <sheetName val="Menu_A"/>
      <sheetName val="데이타"/>
      <sheetName val="식재인부"/>
      <sheetName val="BID"/>
      <sheetName val="식재총괄"/>
      <sheetName val="공정코드"/>
      <sheetName val="예비품"/>
      <sheetName val="연부97-1"/>
      <sheetName val="Sheet1 (2)"/>
      <sheetName val="기존"/>
      <sheetName val="chitimc"/>
      <sheetName val="설계조건"/>
      <sheetName val="단가산출1"/>
      <sheetName val="COMPOHP (2)"/>
      <sheetName val="Y-WORK"/>
      <sheetName val="대리점판정"/>
      <sheetName val="sw1"/>
      <sheetName val="NOMUBI"/>
      <sheetName val="적용률"/>
      <sheetName val="차액보증"/>
      <sheetName val="1공구산출내역서"/>
      <sheetName val="plan&amp;section of foundation"/>
      <sheetName val="design criteria"/>
      <sheetName val="Total"/>
      <sheetName val="포장복구집계"/>
      <sheetName val="EQUIPMENT -2"/>
      <sheetName val="건축집계"/>
      <sheetName val="설 계"/>
      <sheetName val="전신환매도율"/>
      <sheetName val="PANEL"/>
      <sheetName val="일위"/>
      <sheetName val="C_d"/>
      <sheetName val="입출재고현황 (2)"/>
      <sheetName val="재료율"/>
      <sheetName val="4)유동표"/>
      <sheetName val="목표세부명세"/>
      <sheetName val="원가계산"/>
      <sheetName val="9GNG운반"/>
      <sheetName val="연돌일위집계"/>
      <sheetName val="잡비"/>
      <sheetName val="코드"/>
      <sheetName val="설계내역서"/>
      <sheetName val="실행내역서 "/>
      <sheetName val="연습"/>
      <sheetName val="콘크리트타설집계표"/>
      <sheetName val="횡배수관토공수량"/>
      <sheetName val="내역"/>
      <sheetName val="TOTAL1"/>
      <sheetName val="예산"/>
      <sheetName val="실행철강하도"/>
      <sheetName val="Curves"/>
      <sheetName val="Tables"/>
      <sheetName val="A-4"/>
      <sheetName val="노원열병합  건축공사기성내역서"/>
      <sheetName val="단위세대물량"/>
      <sheetName val="PROJECT BRIEF(EX.NEW)"/>
      <sheetName val="을"/>
      <sheetName val="EJ"/>
      <sheetName val="N賃率-職"/>
      <sheetName val="전차선로 물량표"/>
      <sheetName val="업무분장"/>
      <sheetName val="BSD _2_"/>
      <sheetName val="일반부표"/>
      <sheetName val="견"/>
      <sheetName val="일위대가표"/>
      <sheetName val="1.취수장"/>
      <sheetName val="기안지"/>
      <sheetName val="Customer Databas"/>
      <sheetName val="품셈TABLE"/>
      <sheetName val="매립"/>
      <sheetName val="단가"/>
      <sheetName val="6동"/>
      <sheetName val="금융"/>
      <sheetName val="Raw Data"/>
      <sheetName val="집계표"/>
      <sheetName val="청천내"/>
      <sheetName val="품종별-이름"/>
      <sheetName val="위치조서"/>
      <sheetName val="교통대책내역"/>
      <sheetName val="금액"/>
      <sheetName val="기흥하도용"/>
      <sheetName val="가압장(토목)"/>
      <sheetName val="전계가"/>
      <sheetName val="DATA"/>
      <sheetName val="소방사항"/>
      <sheetName val="01"/>
      <sheetName val="단가대비표"/>
      <sheetName val="실행내역"/>
      <sheetName val="_REF"/>
      <sheetName val="XZLC003_PART1"/>
      <sheetName val="원본"/>
      <sheetName val="산출내역서집계표"/>
      <sheetName val="배수내역 (2)"/>
      <sheetName val="빗물받이(910-510-410)"/>
      <sheetName val="220 (2)"/>
      <sheetName val="견적서"/>
      <sheetName val="심의위원명단"/>
      <sheetName val="7월11일"/>
      <sheetName val="마산월령동골조물량변경"/>
      <sheetName val="상반기손익차2총괄"/>
      <sheetName val="평균터파기고(1-2,ASP)"/>
      <sheetName val="VLOOKUP"/>
      <sheetName val="cal-foamglass"/>
      <sheetName val="BQ List"/>
      <sheetName val="PipWT"/>
      <sheetName val="TTL"/>
      <sheetName val="7-2"/>
      <sheetName val="F-302"/>
      <sheetName val="F301.303"/>
      <sheetName val="공사설계서"/>
      <sheetName val="점수계산1-2"/>
      <sheetName val="산#3-2-2"/>
      <sheetName val="시멘트"/>
      <sheetName val="공통가설"/>
      <sheetName val="날개벽수량표"/>
      <sheetName val="별표집계"/>
      <sheetName val="말뚝물량"/>
      <sheetName val="EACT10"/>
      <sheetName val="STAND20"/>
      <sheetName val="1층"/>
      <sheetName val="일반설비내역서"/>
      <sheetName val="IMPEADENCE MAP 취수장"/>
      <sheetName val="터파기및재료"/>
      <sheetName val="자재단가"/>
      <sheetName val="견적을지"/>
      <sheetName val="ASP"/>
      <sheetName val="NYS"/>
      <sheetName val="표지"/>
      <sheetName val="HW일위"/>
      <sheetName val="수입"/>
      <sheetName val="명세서"/>
      <sheetName val="낙찰표"/>
      <sheetName val="COVER-P"/>
      <sheetName val="열린교실"/>
      <sheetName val="PIPE(UG)내역"/>
      <sheetName val="내역 누락분 수량산출서"/>
      <sheetName val="다곡2교"/>
      <sheetName val="Sheet4"/>
      <sheetName val="단가산출"/>
      <sheetName val="VENT"/>
      <sheetName val="노무비"/>
      <sheetName val="도급"/>
      <sheetName val="70%"/>
      <sheetName val="EQUIP LIST"/>
      <sheetName val="Note"/>
      <sheetName val="Heads"/>
      <sheetName val="Page 2"/>
      <sheetName val="Dbase"/>
      <sheetName val="가설공사"/>
      <sheetName val="VXXXXX"/>
      <sheetName val=" 갑지"/>
      <sheetName val="EXCHANGER-BEAM1"/>
      <sheetName val="EXCHANGER-COM"/>
      <sheetName val="EXCHANGER"/>
      <sheetName val="EXCHANGER-BEAM2"/>
      <sheetName val="원가계산서"/>
      <sheetName val="설계변경내역서"/>
      <sheetName val="부대공Ⅱ"/>
      <sheetName val="DB"/>
      <sheetName val="sheet1"/>
      <sheetName val="견적대비 견적서"/>
      <sheetName val="Lr"/>
      <sheetName val="총원"/>
      <sheetName val="asd"/>
      <sheetName val="현장관리비"/>
      <sheetName val="총괄내역서"/>
      <sheetName val="200"/>
      <sheetName val="소비자가"/>
      <sheetName val="cal"/>
      <sheetName val="처리단락"/>
      <sheetName val="입찰보고"/>
      <sheetName val="피벗테이블데이터분석"/>
      <sheetName val="적용단위길이"/>
      <sheetName val="특수기호강도거푸집"/>
      <sheetName val="종배수관면벽신"/>
      <sheetName val="종배수관(신)"/>
      <sheetName val="자료입력"/>
      <sheetName val="LD"/>
      <sheetName val="방수"/>
      <sheetName val="경비"/>
      <sheetName val="공량산출근거서"/>
      <sheetName val="건축내역"/>
      <sheetName val="사업성분석"/>
      <sheetName val="CTEMCOST"/>
      <sheetName val="D-경비1"/>
      <sheetName val="소요자재명세서"/>
      <sheetName val="노무비명세서"/>
      <sheetName val="식음료"/>
      <sheetName val="진접"/>
      <sheetName val="DHEQSUPT"/>
      <sheetName val="수량산출"/>
      <sheetName val="HANDHOLE(2)"/>
      <sheetName val="품셈(기초)"/>
      <sheetName val="골재산출"/>
      <sheetName val="조명시설"/>
      <sheetName val="Sheet3"/>
      <sheetName val="수량산출서 갑지"/>
      <sheetName val="수전기기DATA"/>
      <sheetName val="9609추"/>
      <sheetName val="방배동내역(리라)"/>
      <sheetName val="부대공사총괄"/>
      <sheetName val="현장경비"/>
      <sheetName val="건축공사집계표"/>
      <sheetName val="Ext__Stone-P1"/>
      <sheetName val="플랜트_설치1"/>
      <sheetName val="BSD_(2)1"/>
      <sheetName val="Menu_A1"/>
      <sheetName val="기존단가_(2)1"/>
      <sheetName val="COMPOHP_(2)"/>
      <sheetName val="plan&amp;section_of_foundation"/>
      <sheetName val="design_criteria"/>
      <sheetName val="EQUIPMENT_-2"/>
      <sheetName val="입출재고현황_(2)"/>
      <sheetName val="설_계"/>
      <sheetName val="Sheet1_(2)"/>
      <sheetName val="노원열병합__건축공사기성내역서"/>
      <sheetName val="PROJECT_BRIEF(EX_NEW)"/>
      <sheetName val="실행내역서_"/>
      <sheetName val="BSD__2_"/>
      <sheetName val="Customer_Databas"/>
      <sheetName val="Raw_Data"/>
      <sheetName val="배수내역_(2)"/>
      <sheetName val="220_(2)"/>
      <sheetName val="1_취수장"/>
      <sheetName val="약품설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2">
    <tabColor indexed="10"/>
  </sheetPr>
  <dimension ref="B1:K163"/>
  <sheetViews>
    <sheetView showZeros="0" view="pageBreakPreview" zoomScale="70" zoomScaleNormal="70" zoomScaleSheetLayoutView="70" workbookViewId="0">
      <pane xSplit="4" ySplit="4" topLeftCell="E20" activePane="bottomRight" state="frozen"/>
      <selection activeCell="G18" sqref="G18"/>
      <selection pane="topRight" activeCell="G18" sqref="G18"/>
      <selection pane="bottomLeft" activeCell="G18" sqref="G18"/>
      <selection pane="bottomRight" activeCell="E32" sqref="E32"/>
    </sheetView>
  </sheetViews>
  <sheetFormatPr defaultColWidth="10" defaultRowHeight="17.25"/>
  <cols>
    <col min="1" max="1" width="3.25" style="19" customWidth="1"/>
    <col min="2" max="2" width="40.25" style="80" customWidth="1"/>
    <col min="3" max="3" width="14.375" style="81" customWidth="1"/>
    <col min="4" max="4" width="8.125" style="81" customWidth="1"/>
    <col min="5" max="5" width="14.625" style="82" customWidth="1"/>
    <col min="6" max="6" width="19.25" style="82" bestFit="1" customWidth="1"/>
    <col min="7" max="7" width="14.625" style="82" customWidth="1"/>
    <col min="8" max="8" width="19.25" style="82" bestFit="1" customWidth="1"/>
    <col min="9" max="9" width="20" style="82" customWidth="1"/>
    <col min="10" max="10" width="20.125" style="112" customWidth="1"/>
    <col min="11" max="11" width="21.875" style="80" customWidth="1"/>
    <col min="12" max="12" width="10" style="19" customWidth="1"/>
    <col min="13" max="13" width="21.125" style="19" customWidth="1"/>
    <col min="14" max="16384" width="10" style="19"/>
  </cols>
  <sheetData>
    <row r="1" spans="2:11" ht="41.25" customHeight="1">
      <c r="B1" s="774" t="s">
        <v>137</v>
      </c>
      <c r="C1" s="774"/>
      <c r="D1" s="774"/>
      <c r="E1" s="774"/>
      <c r="F1" s="774"/>
      <c r="G1" s="774"/>
      <c r="H1" s="774"/>
      <c r="I1" s="774"/>
      <c r="J1" s="774"/>
      <c r="K1" s="774"/>
    </row>
    <row r="2" spans="2:11" ht="30" customHeight="1">
      <c r="B2" s="40" t="s">
        <v>143</v>
      </c>
      <c r="C2" s="41"/>
      <c r="D2" s="41"/>
      <c r="E2" s="41"/>
      <c r="F2" s="41"/>
      <c r="G2" s="41"/>
      <c r="H2" s="41"/>
      <c r="I2" s="41"/>
      <c r="J2" s="103"/>
      <c r="K2" s="41"/>
    </row>
    <row r="3" spans="2:11" ht="30" customHeight="1">
      <c r="B3" s="777" t="s">
        <v>49</v>
      </c>
      <c r="C3" s="777" t="s">
        <v>5</v>
      </c>
      <c r="D3" s="777" t="s">
        <v>47</v>
      </c>
      <c r="E3" s="775" t="s">
        <v>39</v>
      </c>
      <c r="F3" s="779"/>
      <c r="G3" s="775" t="s">
        <v>112</v>
      </c>
      <c r="H3" s="776"/>
      <c r="I3" s="775" t="s">
        <v>31</v>
      </c>
      <c r="J3" s="776"/>
      <c r="K3" s="777" t="s">
        <v>51</v>
      </c>
    </row>
    <row r="4" spans="2:11" ht="30" customHeight="1">
      <c r="B4" s="778"/>
      <c r="C4" s="778"/>
      <c r="D4" s="778"/>
      <c r="E4" s="35" t="s">
        <v>115</v>
      </c>
      <c r="F4" s="35" t="s">
        <v>113</v>
      </c>
      <c r="G4" s="35" t="s">
        <v>114</v>
      </c>
      <c r="H4" s="35" t="s">
        <v>113</v>
      </c>
      <c r="I4" s="35" t="s">
        <v>104</v>
      </c>
      <c r="J4" s="104" t="s">
        <v>203</v>
      </c>
      <c r="K4" s="778"/>
    </row>
    <row r="5" spans="2:11" ht="30" customHeight="1">
      <c r="B5" s="43" t="str">
        <f>B29</f>
        <v>1.궤도작업</v>
      </c>
      <c r="C5" s="44">
        <f t="shared" ref="C5:J5" si="0">C29</f>
        <v>0</v>
      </c>
      <c r="D5" s="44">
        <f t="shared" si="0"/>
        <v>0</v>
      </c>
      <c r="E5" s="45">
        <f t="shared" si="0"/>
        <v>0</v>
      </c>
      <c r="F5" s="45" t="e">
        <f t="shared" si="0"/>
        <v>#REF!</v>
      </c>
      <c r="G5" s="45">
        <f t="shared" si="0"/>
        <v>0</v>
      </c>
      <c r="H5" s="113" t="e">
        <f t="shared" si="0"/>
        <v>#REF!</v>
      </c>
      <c r="I5" s="45" t="e">
        <f t="shared" si="0"/>
        <v>#REF!</v>
      </c>
      <c r="J5" s="105" t="e">
        <f t="shared" si="0"/>
        <v>#REF!</v>
      </c>
      <c r="K5" s="46"/>
    </row>
    <row r="6" spans="2:11" ht="30" customHeight="1">
      <c r="B6" s="47" t="str">
        <f>B107</f>
        <v>2. 분기기 작업</v>
      </c>
      <c r="C6" s="45">
        <f t="shared" ref="C6:J6" si="1">C107</f>
        <v>0</v>
      </c>
      <c r="D6" s="45">
        <f t="shared" si="1"/>
        <v>0</v>
      </c>
      <c r="E6" s="45">
        <f t="shared" si="1"/>
        <v>0</v>
      </c>
      <c r="F6" s="45" t="e">
        <f t="shared" si="1"/>
        <v>#REF!</v>
      </c>
      <c r="G6" s="45">
        <f t="shared" si="1"/>
        <v>0</v>
      </c>
      <c r="H6" s="113" t="e">
        <f t="shared" si="1"/>
        <v>#REF!</v>
      </c>
      <c r="I6" s="45" t="e">
        <f t="shared" si="1"/>
        <v>#REF!</v>
      </c>
      <c r="J6" s="105" t="e">
        <f t="shared" si="1"/>
        <v>#REF!</v>
      </c>
      <c r="K6" s="46"/>
    </row>
    <row r="7" spans="2:11" ht="30" customHeight="1">
      <c r="B7" s="47" t="str">
        <f>B138</f>
        <v>3. 노반작업</v>
      </c>
      <c r="C7" s="45">
        <f t="shared" ref="C7:J7" si="2">C138</f>
        <v>0</v>
      </c>
      <c r="D7" s="45">
        <f t="shared" si="2"/>
        <v>0</v>
      </c>
      <c r="E7" s="45">
        <f t="shared" si="2"/>
        <v>0</v>
      </c>
      <c r="F7" s="45" t="e">
        <f t="shared" si="2"/>
        <v>#REF!</v>
      </c>
      <c r="G7" s="45">
        <f t="shared" si="2"/>
        <v>0</v>
      </c>
      <c r="H7" s="113" t="e">
        <f t="shared" si="2"/>
        <v>#REF!</v>
      </c>
      <c r="I7" s="45" t="e">
        <f t="shared" si="2"/>
        <v>#REF!</v>
      </c>
      <c r="J7" s="105" t="e">
        <f t="shared" si="2"/>
        <v>#REF!</v>
      </c>
      <c r="K7" s="46"/>
    </row>
    <row r="8" spans="2:11" ht="30" customHeight="1">
      <c r="B8" s="47" t="str">
        <f>B148</f>
        <v>4. 제작업</v>
      </c>
      <c r="C8" s="45">
        <f t="shared" ref="C8:J8" si="3">C148</f>
        <v>0</v>
      </c>
      <c r="D8" s="45">
        <f t="shared" si="3"/>
        <v>0</v>
      </c>
      <c r="E8" s="45">
        <f t="shared" si="3"/>
        <v>0</v>
      </c>
      <c r="F8" s="45" t="e">
        <f t="shared" si="3"/>
        <v>#REF!</v>
      </c>
      <c r="G8" s="45">
        <f t="shared" si="3"/>
        <v>0</v>
      </c>
      <c r="H8" s="113" t="e">
        <f t="shared" si="3"/>
        <v>#REF!</v>
      </c>
      <c r="I8" s="45" t="e">
        <f t="shared" si="3"/>
        <v>#REF!</v>
      </c>
      <c r="J8" s="105" t="e">
        <f t="shared" si="3"/>
        <v>#REF!</v>
      </c>
      <c r="K8" s="46"/>
    </row>
    <row r="9" spans="2:11" ht="30" customHeight="1">
      <c r="B9" s="47" t="str">
        <f>B155</f>
        <v>5. 검사 및 조사</v>
      </c>
      <c r="C9" s="45">
        <f t="shared" ref="C9:J9" si="4">C155</f>
        <v>0</v>
      </c>
      <c r="D9" s="45">
        <f t="shared" si="4"/>
        <v>0</v>
      </c>
      <c r="E9" s="45">
        <f t="shared" si="4"/>
        <v>0</v>
      </c>
      <c r="F9" s="45" t="e">
        <f t="shared" si="4"/>
        <v>#REF!</v>
      </c>
      <c r="G9" s="45">
        <f t="shared" si="4"/>
        <v>0</v>
      </c>
      <c r="H9" s="113" t="e">
        <f t="shared" si="4"/>
        <v>#REF!</v>
      </c>
      <c r="I9" s="45" t="e">
        <f t="shared" si="4"/>
        <v>#REF!</v>
      </c>
      <c r="J9" s="105" t="e">
        <f t="shared" si="4"/>
        <v>#REF!</v>
      </c>
      <c r="K9" s="46"/>
    </row>
    <row r="10" spans="2:11" ht="30" customHeight="1">
      <c r="B10" s="46" t="s">
        <v>92</v>
      </c>
      <c r="C10" s="46"/>
      <c r="D10" s="46"/>
      <c r="E10" s="48"/>
      <c r="F10" s="49" t="e">
        <f>SUM(F5:F9)</f>
        <v>#REF!</v>
      </c>
      <c r="G10" s="49"/>
      <c r="H10" s="50" t="e">
        <f>SUM(H5:H9)</f>
        <v>#REF!</v>
      </c>
      <c r="I10" s="49" t="e">
        <f>SUM(I5:I9)</f>
        <v>#REF!</v>
      </c>
      <c r="J10" s="106" t="e">
        <f>SUM(J5:J9)</f>
        <v>#REF!</v>
      </c>
      <c r="K10" s="46"/>
    </row>
    <row r="11" spans="2:11" ht="30" customHeight="1">
      <c r="B11" s="46"/>
      <c r="C11" s="46"/>
      <c r="D11" s="46"/>
      <c r="E11" s="48"/>
      <c r="F11" s="35"/>
      <c r="G11" s="35"/>
      <c r="H11" s="35"/>
      <c r="I11" s="35"/>
      <c r="J11" s="104"/>
      <c r="K11" s="46"/>
    </row>
    <row r="12" spans="2:11" ht="30" customHeight="1">
      <c r="B12" s="46"/>
      <c r="C12" s="46"/>
      <c r="D12" s="46"/>
      <c r="E12" s="48"/>
      <c r="F12" s="35"/>
      <c r="G12" s="35"/>
      <c r="H12" s="35"/>
      <c r="I12" s="35"/>
      <c r="J12" s="104"/>
      <c r="K12" s="46"/>
    </row>
    <row r="13" spans="2:11" ht="30" customHeight="1">
      <c r="B13" s="46"/>
      <c r="C13" s="46"/>
      <c r="D13" s="46"/>
      <c r="E13" s="48"/>
      <c r="F13" s="35"/>
      <c r="G13" s="35"/>
      <c r="H13" s="35"/>
      <c r="I13" s="35"/>
      <c r="J13" s="104"/>
      <c r="K13" s="46"/>
    </row>
    <row r="14" spans="2:11" ht="30" customHeight="1">
      <c r="B14" s="46"/>
      <c r="C14" s="46"/>
      <c r="D14" s="46"/>
      <c r="E14" s="48"/>
      <c r="F14" s="35"/>
      <c r="G14" s="35"/>
      <c r="H14" s="35"/>
      <c r="I14" s="35"/>
      <c r="J14" s="104"/>
      <c r="K14" s="46"/>
    </row>
    <row r="15" spans="2:11" ht="30" customHeight="1">
      <c r="B15" s="46"/>
      <c r="C15" s="46"/>
      <c r="D15" s="46"/>
      <c r="E15" s="48"/>
      <c r="F15" s="35"/>
      <c r="G15" s="35"/>
      <c r="H15" s="35"/>
      <c r="I15" s="35"/>
      <c r="J15" s="104"/>
      <c r="K15" s="46"/>
    </row>
    <row r="16" spans="2:11" ht="30" customHeight="1">
      <c r="B16" s="46"/>
      <c r="C16" s="46"/>
      <c r="D16" s="46"/>
      <c r="E16" s="48"/>
      <c r="F16" s="35"/>
      <c r="G16" s="35"/>
      <c r="H16" s="35"/>
      <c r="I16" s="35"/>
      <c r="J16" s="104"/>
      <c r="K16" s="46"/>
    </row>
    <row r="17" spans="2:11" ht="30" customHeight="1">
      <c r="B17" s="46"/>
      <c r="C17" s="46"/>
      <c r="D17" s="46"/>
      <c r="E17" s="48"/>
      <c r="F17" s="35"/>
      <c r="G17" s="35"/>
      <c r="H17" s="35"/>
      <c r="I17" s="35"/>
      <c r="J17" s="104"/>
      <c r="K17" s="46"/>
    </row>
    <row r="18" spans="2:11" ht="30" customHeight="1">
      <c r="B18" s="46"/>
      <c r="C18" s="46"/>
      <c r="D18" s="46"/>
      <c r="E18" s="48"/>
      <c r="F18" s="35"/>
      <c r="G18" s="35"/>
      <c r="H18" s="35"/>
      <c r="I18" s="35"/>
      <c r="J18" s="104"/>
      <c r="K18" s="46"/>
    </row>
    <row r="19" spans="2:11" ht="30" customHeight="1">
      <c r="B19" s="46"/>
      <c r="C19" s="46"/>
      <c r="D19" s="46"/>
      <c r="E19" s="48"/>
      <c r="F19" s="35"/>
      <c r="G19" s="35"/>
      <c r="H19" s="35"/>
      <c r="I19" s="35"/>
      <c r="J19" s="104"/>
      <c r="K19" s="46"/>
    </row>
    <row r="20" spans="2:11" ht="30" customHeight="1">
      <c r="B20" s="46"/>
      <c r="C20" s="46"/>
      <c r="D20" s="46"/>
      <c r="E20" s="48"/>
      <c r="F20" s="35"/>
      <c r="G20" s="35"/>
      <c r="H20" s="35"/>
      <c r="I20" s="35"/>
      <c r="J20" s="104"/>
      <c r="K20" s="46"/>
    </row>
    <row r="21" spans="2:11" ht="30" customHeight="1">
      <c r="B21" s="46"/>
      <c r="C21" s="46"/>
      <c r="D21" s="46"/>
      <c r="E21" s="48"/>
      <c r="F21" s="35"/>
      <c r="G21" s="35"/>
      <c r="H21" s="35"/>
      <c r="I21" s="35"/>
      <c r="J21" s="104"/>
      <c r="K21" s="46"/>
    </row>
    <row r="22" spans="2:11" ht="30" customHeight="1">
      <c r="B22" s="46"/>
      <c r="C22" s="46"/>
      <c r="D22" s="46"/>
      <c r="E22" s="48"/>
      <c r="F22" s="35"/>
      <c r="G22" s="35"/>
      <c r="H22" s="35"/>
      <c r="I22" s="35"/>
      <c r="J22" s="104"/>
      <c r="K22" s="46"/>
    </row>
    <row r="23" spans="2:11" ht="30" customHeight="1">
      <c r="B23" s="46"/>
      <c r="C23" s="46"/>
      <c r="D23" s="46"/>
      <c r="E23" s="48"/>
      <c r="F23" s="35"/>
      <c r="G23" s="35"/>
      <c r="H23" s="35"/>
      <c r="I23" s="35"/>
      <c r="J23" s="104"/>
      <c r="K23" s="46"/>
    </row>
    <row r="24" spans="2:11" ht="30" customHeight="1">
      <c r="B24" s="46"/>
      <c r="C24" s="46"/>
      <c r="D24" s="46"/>
      <c r="E24" s="48"/>
      <c r="F24" s="35"/>
      <c r="G24" s="35"/>
      <c r="H24" s="35"/>
      <c r="I24" s="35"/>
      <c r="J24" s="104"/>
      <c r="K24" s="46"/>
    </row>
    <row r="25" spans="2:11" ht="30" customHeight="1">
      <c r="B25" s="46"/>
      <c r="C25" s="46"/>
      <c r="D25" s="46"/>
      <c r="E25" s="48"/>
      <c r="F25" s="35"/>
      <c r="G25" s="35"/>
      <c r="H25" s="35"/>
      <c r="I25" s="35"/>
      <c r="J25" s="104"/>
      <c r="K25" s="46"/>
    </row>
    <row r="26" spans="2:11" ht="30" customHeight="1">
      <c r="B26" s="46"/>
      <c r="C26" s="46"/>
      <c r="D26" s="46"/>
      <c r="E26" s="48"/>
      <c r="F26" s="35"/>
      <c r="G26" s="35"/>
      <c r="H26" s="35"/>
      <c r="I26" s="35"/>
      <c r="J26" s="104"/>
      <c r="K26" s="46"/>
    </row>
    <row r="27" spans="2:11" ht="30" customHeight="1">
      <c r="B27" s="46"/>
      <c r="C27" s="46"/>
      <c r="D27" s="46"/>
      <c r="E27" s="48"/>
      <c r="F27" s="35"/>
      <c r="G27" s="48"/>
      <c r="H27" s="35"/>
      <c r="I27" s="35"/>
      <c r="J27" s="107"/>
      <c r="K27" s="46"/>
    </row>
    <row r="28" spans="2:11" ht="30" customHeight="1">
      <c r="B28" s="51" t="s">
        <v>33</v>
      </c>
      <c r="C28" s="46"/>
      <c r="D28" s="46"/>
      <c r="E28" s="48"/>
      <c r="F28" s="52" t="e">
        <f>INT(SUM(F29,F107,F138,F148,F155))</f>
        <v>#REF!</v>
      </c>
      <c r="G28" s="49"/>
      <c r="H28" s="52" t="e">
        <f>INT(SUM(H29,H107,H138,H148,H155))</f>
        <v>#REF!</v>
      </c>
      <c r="I28" s="52" t="e">
        <f>INT(SUM(I29,I107,I138,I148,I155))</f>
        <v>#REF!</v>
      </c>
      <c r="J28" s="108" t="e">
        <f>I28/$I$28</f>
        <v>#REF!</v>
      </c>
      <c r="K28" s="46"/>
    </row>
    <row r="29" spans="2:11" ht="35.25" customHeight="1">
      <c r="B29" s="53" t="s">
        <v>0</v>
      </c>
      <c r="C29" s="54"/>
      <c r="D29" s="54"/>
      <c r="E29" s="55"/>
      <c r="F29" s="56" t="e">
        <f>SUM(F30,F81)</f>
        <v>#REF!</v>
      </c>
      <c r="G29" s="56"/>
      <c r="H29" s="56" t="e">
        <f>SUM(H30,H81)</f>
        <v>#REF!</v>
      </c>
      <c r="I29" s="56" t="e">
        <f>SUM(I30,I81)</f>
        <v>#REF!</v>
      </c>
      <c r="J29" s="109" t="e">
        <f>I29/$I$28</f>
        <v>#REF!</v>
      </c>
      <c r="K29" s="53"/>
    </row>
    <row r="30" spans="2:11" ht="35.25" customHeight="1">
      <c r="B30" s="58" t="s">
        <v>22</v>
      </c>
      <c r="C30" s="59"/>
      <c r="D30" s="59"/>
      <c r="E30" s="60"/>
      <c r="F30" s="61" t="e">
        <f>SUM(F40,F50,F58,F63,F67,F74,F79)</f>
        <v>#REF!</v>
      </c>
      <c r="G30" s="61"/>
      <c r="H30" s="61" t="e">
        <f>SUM(H40,H50,H58,H63,H67,H74,H79)</f>
        <v>#REF!</v>
      </c>
      <c r="I30" s="61" t="e">
        <f>SUM(I40,I50,I58,I63,I67,I74)</f>
        <v>#REF!</v>
      </c>
      <c r="J30" s="109" t="e">
        <f t="shared" ref="J30:J65" si="5">I30/$I$28</f>
        <v>#REF!</v>
      </c>
      <c r="K30" s="62"/>
    </row>
    <row r="31" spans="2:11" ht="30" customHeight="1">
      <c r="B31" s="63" t="s">
        <v>23</v>
      </c>
      <c r="C31" s="64"/>
      <c r="D31" s="64"/>
      <c r="E31" s="65"/>
      <c r="F31" s="65"/>
      <c r="G31" s="66"/>
      <c r="H31" s="65"/>
      <c r="I31" s="65"/>
      <c r="J31" s="109" t="e">
        <f t="shared" si="5"/>
        <v>#REF!</v>
      </c>
      <c r="K31" s="65"/>
    </row>
    <row r="32" spans="2:11" ht="30" customHeight="1">
      <c r="B32" s="24" t="s">
        <v>24</v>
      </c>
      <c r="C32" s="23" t="s">
        <v>26</v>
      </c>
      <c r="D32" s="23" t="s">
        <v>6</v>
      </c>
      <c r="E32" s="22" t="e">
        <f>#REF!</f>
        <v>#REF!</v>
      </c>
      <c r="F32" s="22" t="e">
        <f t="shared" ref="F32:F39" si="6">INT(E32*$I32)</f>
        <v>#REF!</v>
      </c>
      <c r="G32" s="22" t="e">
        <f t="shared" ref="G32:G39" si="7">E32</f>
        <v>#REF!</v>
      </c>
      <c r="H32" s="22" t="e">
        <f>INT(G32*$I32)</f>
        <v>#REF!</v>
      </c>
      <c r="I32" s="22" t="e">
        <f>'일위대가목록 '!G5</f>
        <v>#REF!</v>
      </c>
      <c r="J32" s="109" t="e">
        <f t="shared" si="5"/>
        <v>#REF!</v>
      </c>
      <c r="K32" s="24" t="s">
        <v>153</v>
      </c>
    </row>
    <row r="33" spans="2:11" ht="30" customHeight="1">
      <c r="B33" s="24"/>
      <c r="C33" s="23" t="s">
        <v>27</v>
      </c>
      <c r="D33" s="23" t="s">
        <v>6</v>
      </c>
      <c r="E33" s="22" t="e">
        <f>#REF!</f>
        <v>#REF!</v>
      </c>
      <c r="F33" s="22" t="e">
        <f t="shared" si="6"/>
        <v>#REF!</v>
      </c>
      <c r="G33" s="22" t="e">
        <f t="shared" si="7"/>
        <v>#REF!</v>
      </c>
      <c r="H33" s="22" t="e">
        <f t="shared" ref="H33:H66" si="8">INT(G33*$I33)</f>
        <v>#REF!</v>
      </c>
      <c r="I33" s="22" t="e">
        <f>'일위대가목록 '!G6</f>
        <v>#REF!</v>
      </c>
      <c r="J33" s="109" t="e">
        <f t="shared" si="5"/>
        <v>#REF!</v>
      </c>
      <c r="K33" s="24" t="s">
        <v>68</v>
      </c>
    </row>
    <row r="34" spans="2:11" ht="30" customHeight="1">
      <c r="B34" s="24" t="s">
        <v>56</v>
      </c>
      <c r="C34" s="23" t="s">
        <v>25</v>
      </c>
      <c r="D34" s="23" t="s">
        <v>6</v>
      </c>
      <c r="E34" s="22" t="e">
        <f>#REF!</f>
        <v>#REF!</v>
      </c>
      <c r="F34" s="22" t="e">
        <f t="shared" si="6"/>
        <v>#REF!</v>
      </c>
      <c r="G34" s="22" t="e">
        <f t="shared" si="7"/>
        <v>#REF!</v>
      </c>
      <c r="H34" s="22" t="e">
        <f t="shared" si="8"/>
        <v>#REF!</v>
      </c>
      <c r="I34" s="22" t="e">
        <f>'일위대가목록 '!G7</f>
        <v>#REF!</v>
      </c>
      <c r="J34" s="109" t="e">
        <f t="shared" si="5"/>
        <v>#REF!</v>
      </c>
      <c r="K34" s="24" t="s">
        <v>69</v>
      </c>
    </row>
    <row r="35" spans="2:11" ht="30" customHeight="1">
      <c r="B35" s="24"/>
      <c r="C35" s="23" t="s">
        <v>26</v>
      </c>
      <c r="D35" s="23" t="s">
        <v>6</v>
      </c>
      <c r="E35" s="22" t="e">
        <f>#REF!</f>
        <v>#REF!</v>
      </c>
      <c r="F35" s="22" t="e">
        <f t="shared" si="6"/>
        <v>#REF!</v>
      </c>
      <c r="G35" s="22" t="e">
        <f t="shared" si="7"/>
        <v>#REF!</v>
      </c>
      <c r="H35" s="22" t="e">
        <f t="shared" si="8"/>
        <v>#REF!</v>
      </c>
      <c r="I35" s="22" t="e">
        <f>'일위대가목록 '!G8</f>
        <v>#REF!</v>
      </c>
      <c r="J35" s="109" t="e">
        <f t="shared" si="5"/>
        <v>#REF!</v>
      </c>
      <c r="K35" s="24" t="s">
        <v>70</v>
      </c>
    </row>
    <row r="36" spans="2:11" ht="30" customHeight="1">
      <c r="B36" s="24"/>
      <c r="C36" s="23" t="s">
        <v>27</v>
      </c>
      <c r="D36" s="23" t="s">
        <v>6</v>
      </c>
      <c r="E36" s="22" t="e">
        <f>#REF!</f>
        <v>#REF!</v>
      </c>
      <c r="F36" s="22" t="e">
        <f t="shared" si="6"/>
        <v>#REF!</v>
      </c>
      <c r="G36" s="22" t="e">
        <f t="shared" si="7"/>
        <v>#REF!</v>
      </c>
      <c r="H36" s="22" t="e">
        <f t="shared" si="8"/>
        <v>#REF!</v>
      </c>
      <c r="I36" s="22" t="e">
        <f>'일위대가목록 '!G9</f>
        <v>#REF!</v>
      </c>
      <c r="J36" s="109" t="e">
        <f t="shared" si="5"/>
        <v>#REF!</v>
      </c>
      <c r="K36" s="24" t="s">
        <v>71</v>
      </c>
    </row>
    <row r="37" spans="2:11" ht="30" customHeight="1">
      <c r="B37" s="24" t="s">
        <v>172</v>
      </c>
      <c r="C37" s="23" t="s">
        <v>25</v>
      </c>
      <c r="D37" s="23" t="s">
        <v>6</v>
      </c>
      <c r="E37" s="22" t="e">
        <f>#REF!</f>
        <v>#REF!</v>
      </c>
      <c r="F37" s="22" t="e">
        <f t="shared" si="6"/>
        <v>#REF!</v>
      </c>
      <c r="G37" s="22" t="e">
        <f t="shared" si="7"/>
        <v>#REF!</v>
      </c>
      <c r="H37" s="22" t="e">
        <f t="shared" si="8"/>
        <v>#REF!</v>
      </c>
      <c r="I37" s="22" t="e">
        <f>'일위대가목록 '!G10</f>
        <v>#REF!</v>
      </c>
      <c r="J37" s="109" t="e">
        <f t="shared" si="5"/>
        <v>#REF!</v>
      </c>
      <c r="K37" s="24" t="s">
        <v>72</v>
      </c>
    </row>
    <row r="38" spans="2:11" ht="30" customHeight="1">
      <c r="B38" s="24"/>
      <c r="C38" s="23" t="s">
        <v>26</v>
      </c>
      <c r="D38" s="23" t="s">
        <v>6</v>
      </c>
      <c r="E38" s="22" t="e">
        <f>#REF!</f>
        <v>#REF!</v>
      </c>
      <c r="F38" s="22" t="e">
        <f t="shared" si="6"/>
        <v>#REF!</v>
      </c>
      <c r="G38" s="22" t="e">
        <f t="shared" si="7"/>
        <v>#REF!</v>
      </c>
      <c r="H38" s="22" t="e">
        <f t="shared" si="8"/>
        <v>#REF!</v>
      </c>
      <c r="I38" s="22" t="e">
        <f>'일위대가목록 '!G11</f>
        <v>#REF!</v>
      </c>
      <c r="J38" s="109" t="e">
        <f t="shared" si="5"/>
        <v>#REF!</v>
      </c>
      <c r="K38" s="24" t="s">
        <v>154</v>
      </c>
    </row>
    <row r="39" spans="2:11" ht="30" customHeight="1">
      <c r="B39" s="24"/>
      <c r="C39" s="23" t="s">
        <v>27</v>
      </c>
      <c r="D39" s="23" t="s">
        <v>6</v>
      </c>
      <c r="E39" s="22" t="e">
        <f>#REF!</f>
        <v>#REF!</v>
      </c>
      <c r="F39" s="22" t="e">
        <f t="shared" si="6"/>
        <v>#REF!</v>
      </c>
      <c r="G39" s="22" t="e">
        <f t="shared" si="7"/>
        <v>#REF!</v>
      </c>
      <c r="H39" s="22" t="e">
        <f t="shared" si="8"/>
        <v>#REF!</v>
      </c>
      <c r="I39" s="22" t="e">
        <f>'일위대가목록 '!G12</f>
        <v>#REF!</v>
      </c>
      <c r="J39" s="109" t="e">
        <f t="shared" si="5"/>
        <v>#REF!</v>
      </c>
      <c r="K39" s="24" t="s">
        <v>155</v>
      </c>
    </row>
    <row r="40" spans="2:11" ht="30" customHeight="1">
      <c r="B40" s="24" t="s">
        <v>34</v>
      </c>
      <c r="C40" s="23"/>
      <c r="D40" s="23"/>
      <c r="E40" s="22"/>
      <c r="F40" s="22" t="e">
        <f>SUM(F32:F39)</f>
        <v>#REF!</v>
      </c>
      <c r="G40" s="22"/>
      <c r="H40" s="22" t="e">
        <f>SUM(H32:H39)</f>
        <v>#REF!</v>
      </c>
      <c r="I40" s="22" t="e">
        <f>SUM(I32:I39)</f>
        <v>#REF!</v>
      </c>
      <c r="J40" s="109" t="e">
        <f t="shared" si="5"/>
        <v>#REF!</v>
      </c>
      <c r="K40" s="24"/>
    </row>
    <row r="41" spans="2:11" ht="30" customHeight="1">
      <c r="B41" s="24"/>
      <c r="C41" s="23"/>
      <c r="D41" s="23"/>
      <c r="E41" s="22"/>
      <c r="F41" s="22">
        <f t="shared" ref="F41:F49" si="9">INT(E41*$I41)</f>
        <v>0</v>
      </c>
      <c r="G41" s="22"/>
      <c r="H41" s="22">
        <f t="shared" si="8"/>
        <v>0</v>
      </c>
      <c r="I41" s="22"/>
      <c r="J41" s="109" t="e">
        <f t="shared" si="5"/>
        <v>#REF!</v>
      </c>
      <c r="K41" s="24"/>
    </row>
    <row r="42" spans="2:11" ht="30" customHeight="1">
      <c r="B42" s="63" t="s">
        <v>86</v>
      </c>
      <c r="C42" s="64"/>
      <c r="D42" s="64"/>
      <c r="E42" s="22"/>
      <c r="F42" s="22">
        <f t="shared" si="9"/>
        <v>0</v>
      </c>
      <c r="G42" s="22"/>
      <c r="H42" s="22">
        <f t="shared" si="8"/>
        <v>0</v>
      </c>
      <c r="I42" s="22"/>
      <c r="J42" s="109" t="e">
        <f t="shared" si="5"/>
        <v>#REF!</v>
      </c>
      <c r="K42" s="65"/>
    </row>
    <row r="43" spans="2:11" ht="30" customHeight="1">
      <c r="B43" s="24" t="s">
        <v>87</v>
      </c>
      <c r="C43" s="23" t="s">
        <v>26</v>
      </c>
      <c r="D43" s="23" t="s">
        <v>6</v>
      </c>
      <c r="E43" s="22" t="e">
        <f>#REF!</f>
        <v>#REF!</v>
      </c>
      <c r="F43" s="22" t="e">
        <f t="shared" si="9"/>
        <v>#REF!</v>
      </c>
      <c r="G43" s="22" t="e">
        <f t="shared" ref="G43:G49" si="10">E43</f>
        <v>#REF!</v>
      </c>
      <c r="H43" s="22" t="e">
        <f t="shared" si="8"/>
        <v>#REF!</v>
      </c>
      <c r="I43" s="22" t="e">
        <f>'일위대가목록 '!G13</f>
        <v>#REF!</v>
      </c>
      <c r="J43" s="109" t="e">
        <f t="shared" si="5"/>
        <v>#REF!</v>
      </c>
      <c r="K43" s="24" t="s">
        <v>156</v>
      </c>
    </row>
    <row r="44" spans="2:11" ht="30" customHeight="1">
      <c r="B44" s="24"/>
      <c r="C44" s="23" t="s">
        <v>27</v>
      </c>
      <c r="D44" s="23" t="s">
        <v>6</v>
      </c>
      <c r="E44" s="22" t="e">
        <f>#REF!</f>
        <v>#REF!</v>
      </c>
      <c r="F44" s="22" t="e">
        <f t="shared" si="9"/>
        <v>#REF!</v>
      </c>
      <c r="G44" s="22" t="e">
        <f t="shared" si="10"/>
        <v>#REF!</v>
      </c>
      <c r="H44" s="22" t="e">
        <f t="shared" si="8"/>
        <v>#REF!</v>
      </c>
      <c r="I44" s="22" t="e">
        <f>'일위대가목록 '!G14</f>
        <v>#REF!</v>
      </c>
      <c r="J44" s="109" t="e">
        <f t="shared" si="5"/>
        <v>#REF!</v>
      </c>
      <c r="K44" s="24" t="s">
        <v>58</v>
      </c>
    </row>
    <row r="45" spans="2:11" ht="30" customHeight="1">
      <c r="B45" s="24" t="s">
        <v>20</v>
      </c>
      <c r="C45" s="23" t="s">
        <v>26</v>
      </c>
      <c r="D45" s="23" t="s">
        <v>6</v>
      </c>
      <c r="E45" s="22" t="e">
        <f>#REF!</f>
        <v>#REF!</v>
      </c>
      <c r="F45" s="22" t="e">
        <f t="shared" si="9"/>
        <v>#REF!</v>
      </c>
      <c r="G45" s="22" t="e">
        <f t="shared" si="10"/>
        <v>#REF!</v>
      </c>
      <c r="H45" s="22" t="e">
        <f t="shared" si="8"/>
        <v>#REF!</v>
      </c>
      <c r="I45" s="22" t="e">
        <f>'일위대가목록 '!G15</f>
        <v>#REF!</v>
      </c>
      <c r="J45" s="109" t="e">
        <f t="shared" si="5"/>
        <v>#REF!</v>
      </c>
      <c r="K45" s="24" t="s">
        <v>59</v>
      </c>
    </row>
    <row r="46" spans="2:11" ht="30" customHeight="1">
      <c r="B46" s="24"/>
      <c r="C46" s="23" t="s">
        <v>27</v>
      </c>
      <c r="D46" s="23" t="s">
        <v>6</v>
      </c>
      <c r="E46" s="22" t="e">
        <f>#REF!</f>
        <v>#REF!</v>
      </c>
      <c r="F46" s="22" t="e">
        <f t="shared" si="9"/>
        <v>#REF!</v>
      </c>
      <c r="G46" s="22" t="e">
        <f t="shared" si="10"/>
        <v>#REF!</v>
      </c>
      <c r="H46" s="22" t="e">
        <f t="shared" si="8"/>
        <v>#REF!</v>
      </c>
      <c r="I46" s="22" t="e">
        <f>'일위대가목록 '!G16</f>
        <v>#REF!</v>
      </c>
      <c r="J46" s="109" t="e">
        <f t="shared" si="5"/>
        <v>#REF!</v>
      </c>
      <c r="K46" s="24" t="s">
        <v>60</v>
      </c>
    </row>
    <row r="47" spans="2:11" ht="30" customHeight="1">
      <c r="B47" s="24" t="s">
        <v>82</v>
      </c>
      <c r="C47" s="23" t="s">
        <v>25</v>
      </c>
      <c r="D47" s="23" t="s">
        <v>6</v>
      </c>
      <c r="E47" s="22" t="e">
        <f>#REF!</f>
        <v>#REF!</v>
      </c>
      <c r="F47" s="22" t="e">
        <f t="shared" si="9"/>
        <v>#REF!</v>
      </c>
      <c r="G47" s="22" t="e">
        <f t="shared" si="10"/>
        <v>#REF!</v>
      </c>
      <c r="H47" s="22" t="e">
        <f t="shared" si="8"/>
        <v>#REF!</v>
      </c>
      <c r="I47" s="22" t="e">
        <f>'일위대가목록 '!G17</f>
        <v>#REF!</v>
      </c>
      <c r="J47" s="109" t="e">
        <f t="shared" si="5"/>
        <v>#REF!</v>
      </c>
      <c r="K47" s="24" t="s">
        <v>157</v>
      </c>
    </row>
    <row r="48" spans="2:11" ht="30" customHeight="1">
      <c r="B48" s="24" t="s">
        <v>83</v>
      </c>
      <c r="C48" s="23" t="s">
        <v>26</v>
      </c>
      <c r="D48" s="23" t="s">
        <v>6</v>
      </c>
      <c r="E48" s="22" t="e">
        <f>#REF!</f>
        <v>#REF!</v>
      </c>
      <c r="F48" s="22" t="e">
        <f t="shared" si="9"/>
        <v>#REF!</v>
      </c>
      <c r="G48" s="22" t="e">
        <f t="shared" si="10"/>
        <v>#REF!</v>
      </c>
      <c r="H48" s="22" t="e">
        <f t="shared" si="8"/>
        <v>#REF!</v>
      </c>
      <c r="I48" s="22" t="e">
        <f>'일위대가목록 '!G18</f>
        <v>#REF!</v>
      </c>
      <c r="J48" s="109" t="e">
        <f t="shared" si="5"/>
        <v>#REF!</v>
      </c>
      <c r="K48" s="24" t="s">
        <v>61</v>
      </c>
    </row>
    <row r="49" spans="2:11" ht="30" customHeight="1">
      <c r="B49" s="24" t="s">
        <v>171</v>
      </c>
      <c r="C49" s="23" t="s">
        <v>25</v>
      </c>
      <c r="D49" s="23" t="s">
        <v>6</v>
      </c>
      <c r="E49" s="22" t="e">
        <f>#REF!</f>
        <v>#REF!</v>
      </c>
      <c r="F49" s="22" t="e">
        <f t="shared" si="9"/>
        <v>#REF!</v>
      </c>
      <c r="G49" s="22" t="e">
        <f t="shared" si="10"/>
        <v>#REF!</v>
      </c>
      <c r="H49" s="22" t="e">
        <f t="shared" si="8"/>
        <v>#REF!</v>
      </c>
      <c r="I49" s="22" t="e">
        <f>'일위대가목록 '!G19</f>
        <v>#REF!</v>
      </c>
      <c r="J49" s="109" t="e">
        <f t="shared" si="5"/>
        <v>#REF!</v>
      </c>
      <c r="K49" s="24" t="s">
        <v>62</v>
      </c>
    </row>
    <row r="50" spans="2:11" ht="30" customHeight="1">
      <c r="B50" s="24" t="s">
        <v>34</v>
      </c>
      <c r="C50" s="23"/>
      <c r="D50" s="23"/>
      <c r="E50" s="22"/>
      <c r="F50" s="22" t="e">
        <f>SUM(F43:F49)</f>
        <v>#REF!</v>
      </c>
      <c r="G50" s="22"/>
      <c r="H50" s="22" t="e">
        <f>SUM(H43:H49)</f>
        <v>#REF!</v>
      </c>
      <c r="I50" s="22" t="e">
        <f>SUM(I43:I49)</f>
        <v>#REF!</v>
      </c>
      <c r="J50" s="109" t="e">
        <f t="shared" si="5"/>
        <v>#REF!</v>
      </c>
      <c r="K50" s="24"/>
    </row>
    <row r="51" spans="2:11" ht="30" customHeight="1">
      <c r="B51" s="24"/>
      <c r="C51" s="23"/>
      <c r="D51" s="23"/>
      <c r="E51" s="22"/>
      <c r="F51" s="22"/>
      <c r="G51" s="22"/>
      <c r="H51" s="22">
        <f t="shared" si="8"/>
        <v>0</v>
      </c>
      <c r="I51" s="22"/>
      <c r="J51" s="109" t="e">
        <f t="shared" si="5"/>
        <v>#REF!</v>
      </c>
      <c r="K51" s="24"/>
    </row>
    <row r="52" spans="2:11" ht="30" customHeight="1">
      <c r="B52" s="63" t="s">
        <v>88</v>
      </c>
      <c r="C52" s="64"/>
      <c r="D52" s="64"/>
      <c r="E52" s="22"/>
      <c r="F52" s="22"/>
      <c r="G52" s="22"/>
      <c r="H52" s="22">
        <f t="shared" si="8"/>
        <v>0</v>
      </c>
      <c r="I52" s="22"/>
      <c r="J52" s="109" t="e">
        <f t="shared" si="5"/>
        <v>#REF!</v>
      </c>
      <c r="K52" s="65"/>
    </row>
    <row r="53" spans="2:11" ht="30" customHeight="1">
      <c r="B53" s="24" t="s">
        <v>30</v>
      </c>
      <c r="C53" s="23" t="s">
        <v>26</v>
      </c>
      <c r="D53" s="23" t="s">
        <v>6</v>
      </c>
      <c r="E53" s="22" t="e">
        <f>#REF!</f>
        <v>#REF!</v>
      </c>
      <c r="F53" s="22" t="e">
        <f>INT(E53*$I53)</f>
        <v>#REF!</v>
      </c>
      <c r="G53" s="22" t="e">
        <f>E53</f>
        <v>#REF!</v>
      </c>
      <c r="H53" s="22" t="e">
        <f t="shared" si="8"/>
        <v>#REF!</v>
      </c>
      <c r="I53" s="22" t="e">
        <f>'일위대가목록 '!G20</f>
        <v>#REF!</v>
      </c>
      <c r="J53" s="109" t="e">
        <f t="shared" si="5"/>
        <v>#REF!</v>
      </c>
      <c r="K53" s="24" t="s">
        <v>158</v>
      </c>
    </row>
    <row r="54" spans="2:11" ht="30" customHeight="1">
      <c r="B54" s="24"/>
      <c r="C54" s="23" t="s">
        <v>27</v>
      </c>
      <c r="D54" s="23" t="s">
        <v>6</v>
      </c>
      <c r="E54" s="22" t="e">
        <f>#REF!</f>
        <v>#REF!</v>
      </c>
      <c r="F54" s="22" t="e">
        <f>INT(E54*$I54)</f>
        <v>#REF!</v>
      </c>
      <c r="G54" s="22" t="e">
        <f>E54</f>
        <v>#REF!</v>
      </c>
      <c r="H54" s="22" t="e">
        <f t="shared" si="8"/>
        <v>#REF!</v>
      </c>
      <c r="I54" s="22" t="e">
        <f>'일위대가목록 '!G21</f>
        <v>#REF!</v>
      </c>
      <c r="J54" s="109" t="e">
        <f t="shared" si="5"/>
        <v>#REF!</v>
      </c>
      <c r="K54" s="24" t="s">
        <v>99</v>
      </c>
    </row>
    <row r="55" spans="2:11" ht="30" customHeight="1">
      <c r="B55" s="24" t="s">
        <v>21</v>
      </c>
      <c r="C55" s="23" t="s">
        <v>26</v>
      </c>
      <c r="D55" s="23" t="s">
        <v>6</v>
      </c>
      <c r="E55" s="22" t="e">
        <f>#REF!</f>
        <v>#REF!</v>
      </c>
      <c r="F55" s="22" t="e">
        <f>INT(E55*$I55)</f>
        <v>#REF!</v>
      </c>
      <c r="G55" s="22" t="e">
        <f>E55</f>
        <v>#REF!</v>
      </c>
      <c r="H55" s="22" t="e">
        <f t="shared" si="8"/>
        <v>#REF!</v>
      </c>
      <c r="I55" s="22" t="e">
        <f>'일위대가목록 '!G22</f>
        <v>#REF!</v>
      </c>
      <c r="J55" s="109" t="e">
        <f t="shared" si="5"/>
        <v>#REF!</v>
      </c>
      <c r="K55" s="24" t="s">
        <v>100</v>
      </c>
    </row>
    <row r="56" spans="2:11" ht="30" customHeight="1">
      <c r="B56" s="24"/>
      <c r="C56" s="23" t="s">
        <v>27</v>
      </c>
      <c r="D56" s="23" t="s">
        <v>6</v>
      </c>
      <c r="E56" s="22" t="e">
        <f>#REF!</f>
        <v>#REF!</v>
      </c>
      <c r="F56" s="22" t="e">
        <f>INT(E56*$I56)</f>
        <v>#REF!</v>
      </c>
      <c r="G56" s="22" t="e">
        <f>E56</f>
        <v>#REF!</v>
      </c>
      <c r="H56" s="22" t="e">
        <f t="shared" si="8"/>
        <v>#REF!</v>
      </c>
      <c r="I56" s="22" t="e">
        <f>'일위대가목록 '!G23</f>
        <v>#REF!</v>
      </c>
      <c r="J56" s="109" t="e">
        <f t="shared" si="5"/>
        <v>#REF!</v>
      </c>
      <c r="K56" s="24" t="s">
        <v>101</v>
      </c>
    </row>
    <row r="57" spans="2:11" ht="30" customHeight="1">
      <c r="B57" s="24" t="s">
        <v>232</v>
      </c>
      <c r="C57" s="23" t="s">
        <v>26</v>
      </c>
      <c r="D57" s="23" t="s">
        <v>6</v>
      </c>
      <c r="E57" s="22" t="e">
        <f>#REF!</f>
        <v>#REF!</v>
      </c>
      <c r="F57" s="22" t="e">
        <f>INT(E57*$I57)</f>
        <v>#REF!</v>
      </c>
      <c r="G57" s="22" t="e">
        <f>E57</f>
        <v>#REF!</v>
      </c>
      <c r="H57" s="22" t="e">
        <f t="shared" si="8"/>
        <v>#REF!</v>
      </c>
      <c r="I57" s="22" t="e">
        <f>'일위대가목록 '!G24</f>
        <v>#REF!</v>
      </c>
      <c r="J57" s="109" t="e">
        <f t="shared" si="5"/>
        <v>#REF!</v>
      </c>
      <c r="K57" s="24" t="s">
        <v>102</v>
      </c>
    </row>
    <row r="58" spans="2:11" ht="30" customHeight="1">
      <c r="B58" s="24" t="s">
        <v>34</v>
      </c>
      <c r="C58" s="23"/>
      <c r="D58" s="23"/>
      <c r="E58" s="22"/>
      <c r="F58" s="22" t="e">
        <f>SUM(F53:F57)</f>
        <v>#REF!</v>
      </c>
      <c r="G58" s="22"/>
      <c r="H58" s="22" t="e">
        <f>SUM(H53:H57)</f>
        <v>#REF!</v>
      </c>
      <c r="I58" s="22" t="e">
        <f>SUM(I53:I57)</f>
        <v>#REF!</v>
      </c>
      <c r="J58" s="109" t="e">
        <f t="shared" si="5"/>
        <v>#REF!</v>
      </c>
      <c r="K58" s="24"/>
    </row>
    <row r="59" spans="2:11" ht="30" customHeight="1">
      <c r="B59" s="24"/>
      <c r="C59" s="23"/>
      <c r="D59" s="23"/>
      <c r="E59" s="22"/>
      <c r="F59" s="22"/>
      <c r="G59" s="22"/>
      <c r="H59" s="22">
        <f t="shared" si="8"/>
        <v>0</v>
      </c>
      <c r="I59" s="22"/>
      <c r="J59" s="109" t="e">
        <f t="shared" si="5"/>
        <v>#REF!</v>
      </c>
      <c r="K59" s="24"/>
    </row>
    <row r="60" spans="2:11" ht="30" customHeight="1">
      <c r="B60" s="58" t="s">
        <v>89</v>
      </c>
      <c r="C60" s="23"/>
      <c r="D60" s="23"/>
      <c r="E60" s="22"/>
      <c r="F60" s="22"/>
      <c r="G60" s="22"/>
      <c r="H60" s="22">
        <f t="shared" si="8"/>
        <v>0</v>
      </c>
      <c r="I60" s="22"/>
      <c r="J60" s="109" t="e">
        <f t="shared" si="5"/>
        <v>#REF!</v>
      </c>
      <c r="K60" s="24"/>
    </row>
    <row r="61" spans="2:11" ht="30" customHeight="1">
      <c r="B61" s="24" t="s">
        <v>90</v>
      </c>
      <c r="C61" s="23" t="s">
        <v>26</v>
      </c>
      <c r="D61" s="23" t="s">
        <v>127</v>
      </c>
      <c r="E61" s="22" t="e">
        <f>#REF!</f>
        <v>#REF!</v>
      </c>
      <c r="F61" s="22" t="e">
        <f>INT(E61*$I61)</f>
        <v>#REF!</v>
      </c>
      <c r="G61" s="22" t="e">
        <f>E61</f>
        <v>#REF!</v>
      </c>
      <c r="H61" s="22" t="e">
        <f t="shared" si="8"/>
        <v>#REF!</v>
      </c>
      <c r="I61" s="22" t="e">
        <f>'일위대가목록 '!G25</f>
        <v>#REF!</v>
      </c>
      <c r="J61" s="109" t="e">
        <f t="shared" si="5"/>
        <v>#REF!</v>
      </c>
      <c r="K61" s="24" t="s">
        <v>159</v>
      </c>
    </row>
    <row r="62" spans="2:11" ht="30" customHeight="1">
      <c r="B62" s="24"/>
      <c r="C62" s="23" t="s">
        <v>27</v>
      </c>
      <c r="D62" s="23" t="s">
        <v>127</v>
      </c>
      <c r="E62" s="22" t="e">
        <f>#REF!</f>
        <v>#REF!</v>
      </c>
      <c r="F62" s="22" t="e">
        <f>INT(E62*$I62)</f>
        <v>#REF!</v>
      </c>
      <c r="G62" s="22" t="e">
        <f>E62</f>
        <v>#REF!</v>
      </c>
      <c r="H62" s="22" t="e">
        <f t="shared" si="8"/>
        <v>#REF!</v>
      </c>
      <c r="I62" s="22" t="e">
        <f>'일위대가목록 '!G26</f>
        <v>#REF!</v>
      </c>
      <c r="J62" s="109" t="e">
        <f t="shared" si="5"/>
        <v>#REF!</v>
      </c>
      <c r="K62" s="24" t="s">
        <v>105</v>
      </c>
    </row>
    <row r="63" spans="2:11" ht="30" customHeight="1">
      <c r="B63" s="24" t="s">
        <v>34</v>
      </c>
      <c r="C63" s="23"/>
      <c r="D63" s="23"/>
      <c r="E63" s="22"/>
      <c r="F63" s="22" t="e">
        <f>SUM(F61:F62)</f>
        <v>#REF!</v>
      </c>
      <c r="G63" s="22"/>
      <c r="H63" s="22" t="e">
        <f>SUM(H61:H62)</f>
        <v>#REF!</v>
      </c>
      <c r="I63" s="22" t="e">
        <f>SUM(I61:I62)</f>
        <v>#REF!</v>
      </c>
      <c r="J63" s="109" t="e">
        <f t="shared" si="5"/>
        <v>#REF!</v>
      </c>
      <c r="K63" s="24"/>
    </row>
    <row r="64" spans="2:11" ht="30" customHeight="1">
      <c r="B64" s="24"/>
      <c r="C64" s="23"/>
      <c r="D64" s="23"/>
      <c r="E64" s="22"/>
      <c r="F64" s="22"/>
      <c r="G64" s="22"/>
      <c r="H64" s="22">
        <f t="shared" si="8"/>
        <v>0</v>
      </c>
      <c r="I64" s="22"/>
      <c r="J64" s="109" t="e">
        <f t="shared" si="5"/>
        <v>#REF!</v>
      </c>
      <c r="K64" s="24"/>
    </row>
    <row r="65" spans="2:11" ht="30" customHeight="1">
      <c r="B65" s="63" t="s">
        <v>176</v>
      </c>
      <c r="C65" s="64"/>
      <c r="D65" s="64"/>
      <c r="E65" s="22"/>
      <c r="F65" s="22"/>
      <c r="G65" s="22"/>
      <c r="H65" s="22">
        <f t="shared" si="8"/>
        <v>0</v>
      </c>
      <c r="I65" s="22"/>
      <c r="J65" s="109" t="e">
        <f t="shared" si="5"/>
        <v>#REF!</v>
      </c>
      <c r="K65" s="65"/>
    </row>
    <row r="66" spans="2:11" ht="30" customHeight="1">
      <c r="B66" s="24" t="s">
        <v>38</v>
      </c>
      <c r="C66" s="23" t="s">
        <v>27</v>
      </c>
      <c r="D66" s="23" t="s">
        <v>6</v>
      </c>
      <c r="E66" s="22" t="e">
        <f>#REF!</f>
        <v>#REF!</v>
      </c>
      <c r="F66" s="22" t="e">
        <f>INT(E66*$I66)</f>
        <v>#REF!</v>
      </c>
      <c r="G66" s="22" t="e">
        <f>E66</f>
        <v>#REF!</v>
      </c>
      <c r="H66" s="22" t="e">
        <f t="shared" si="8"/>
        <v>#REF!</v>
      </c>
      <c r="I66" s="22" t="e">
        <f>'일위대가목록 '!G27</f>
        <v>#REF!</v>
      </c>
      <c r="J66" s="109" t="e">
        <f t="shared" ref="J66:J93" si="11">I66/$I$28</f>
        <v>#REF!</v>
      </c>
      <c r="K66" s="24" t="s">
        <v>160</v>
      </c>
    </row>
    <row r="67" spans="2:11" ht="30" customHeight="1">
      <c r="B67" s="24" t="s">
        <v>34</v>
      </c>
      <c r="C67" s="23"/>
      <c r="D67" s="23"/>
      <c r="E67" s="22"/>
      <c r="F67" s="22" t="e">
        <f>SUM(F66:F66)</f>
        <v>#REF!</v>
      </c>
      <c r="G67" s="22"/>
      <c r="H67" s="22" t="e">
        <f>SUM(H66:H66)</f>
        <v>#REF!</v>
      </c>
      <c r="I67" s="22" t="e">
        <f>SUM(I66:I66)</f>
        <v>#REF!</v>
      </c>
      <c r="J67" s="109" t="e">
        <f t="shared" si="11"/>
        <v>#REF!</v>
      </c>
      <c r="K67" s="24"/>
    </row>
    <row r="68" spans="2:11" ht="30" customHeight="1">
      <c r="B68" s="24"/>
      <c r="C68" s="23"/>
      <c r="D68" s="23"/>
      <c r="E68" s="22"/>
      <c r="F68" s="22"/>
      <c r="G68" s="22"/>
      <c r="H68" s="22">
        <f t="shared" ref="H68:H91" si="12">INT(G68*$I68)</f>
        <v>0</v>
      </c>
      <c r="I68" s="22"/>
      <c r="J68" s="109" t="e">
        <f t="shared" si="11"/>
        <v>#REF!</v>
      </c>
      <c r="K68" s="24"/>
    </row>
    <row r="69" spans="2:11" ht="30" customHeight="1">
      <c r="B69" s="63" t="s">
        <v>177</v>
      </c>
      <c r="C69" s="64"/>
      <c r="D69" s="64"/>
      <c r="E69" s="22"/>
      <c r="F69" s="22"/>
      <c r="G69" s="22"/>
      <c r="H69" s="22">
        <f t="shared" si="12"/>
        <v>0</v>
      </c>
      <c r="I69" s="22"/>
      <c r="J69" s="109" t="e">
        <f t="shared" si="11"/>
        <v>#REF!</v>
      </c>
      <c r="K69" s="65"/>
    </row>
    <row r="70" spans="2:11" ht="30" customHeight="1">
      <c r="B70" s="24" t="s">
        <v>91</v>
      </c>
      <c r="C70" s="23" t="s">
        <v>26</v>
      </c>
      <c r="D70" s="23" t="s">
        <v>6</v>
      </c>
      <c r="E70" s="22" t="e">
        <f>#REF!</f>
        <v>#REF!</v>
      </c>
      <c r="F70" s="22" t="e">
        <f>INT(E70*$I70)</f>
        <v>#REF!</v>
      </c>
      <c r="G70" s="22" t="e">
        <f>E70</f>
        <v>#REF!</v>
      </c>
      <c r="H70" s="22" t="e">
        <f t="shared" si="12"/>
        <v>#REF!</v>
      </c>
      <c r="I70" s="22" t="e">
        <f>'일위대가목록 '!G28</f>
        <v>#REF!</v>
      </c>
      <c r="J70" s="109" t="e">
        <f t="shared" si="11"/>
        <v>#REF!</v>
      </c>
      <c r="K70" s="24" t="s">
        <v>161</v>
      </c>
    </row>
    <row r="71" spans="2:11" ht="30" customHeight="1">
      <c r="B71" s="24"/>
      <c r="C71" s="23" t="s">
        <v>27</v>
      </c>
      <c r="D71" s="23" t="s">
        <v>6</v>
      </c>
      <c r="E71" s="22" t="e">
        <f>#REF!</f>
        <v>#REF!</v>
      </c>
      <c r="F71" s="22" t="e">
        <f>INT(E71*$I71)</f>
        <v>#REF!</v>
      </c>
      <c r="G71" s="22" t="e">
        <f>E71</f>
        <v>#REF!</v>
      </c>
      <c r="H71" s="22" t="e">
        <f t="shared" si="12"/>
        <v>#REF!</v>
      </c>
      <c r="I71" s="22" t="e">
        <f>'일위대가목록 '!G29</f>
        <v>#REF!</v>
      </c>
      <c r="J71" s="109" t="e">
        <f t="shared" si="11"/>
        <v>#REF!</v>
      </c>
      <c r="K71" s="24" t="s">
        <v>204</v>
      </c>
    </row>
    <row r="72" spans="2:11" ht="30" customHeight="1">
      <c r="B72" s="24" t="s">
        <v>111</v>
      </c>
      <c r="C72" s="23" t="s">
        <v>26</v>
      </c>
      <c r="D72" s="23" t="s">
        <v>6</v>
      </c>
      <c r="E72" s="22" t="e">
        <f>#REF!</f>
        <v>#REF!</v>
      </c>
      <c r="F72" s="22" t="e">
        <f>INT(E72*$I72)</f>
        <v>#REF!</v>
      </c>
      <c r="G72" s="22" t="e">
        <f>E72</f>
        <v>#REF!</v>
      </c>
      <c r="H72" s="22" t="e">
        <f t="shared" si="12"/>
        <v>#REF!</v>
      </c>
      <c r="I72" s="22" t="e">
        <f>'일위대가목록 '!G30</f>
        <v>#REF!</v>
      </c>
      <c r="J72" s="109" t="e">
        <f t="shared" si="11"/>
        <v>#REF!</v>
      </c>
      <c r="K72" s="24" t="s">
        <v>205</v>
      </c>
    </row>
    <row r="73" spans="2:11" ht="30" customHeight="1">
      <c r="B73" s="24"/>
      <c r="C73" s="23" t="s">
        <v>27</v>
      </c>
      <c r="D73" s="23" t="s">
        <v>6</v>
      </c>
      <c r="E73" s="22" t="e">
        <f>#REF!</f>
        <v>#REF!</v>
      </c>
      <c r="F73" s="22" t="e">
        <f>INT(E73*$I73)</f>
        <v>#REF!</v>
      </c>
      <c r="G73" s="22" t="e">
        <f>E73</f>
        <v>#REF!</v>
      </c>
      <c r="H73" s="22" t="e">
        <f t="shared" si="12"/>
        <v>#REF!</v>
      </c>
      <c r="I73" s="22" t="e">
        <f>'일위대가목록 '!G31</f>
        <v>#REF!</v>
      </c>
      <c r="J73" s="109" t="e">
        <f t="shared" si="11"/>
        <v>#REF!</v>
      </c>
      <c r="K73" s="24" t="s">
        <v>206</v>
      </c>
    </row>
    <row r="74" spans="2:11" ht="30" customHeight="1">
      <c r="B74" s="24" t="s">
        <v>34</v>
      </c>
      <c r="C74" s="23"/>
      <c r="D74" s="23"/>
      <c r="E74" s="22"/>
      <c r="F74" s="22" t="e">
        <f>SUM(F70:F73)</f>
        <v>#REF!</v>
      </c>
      <c r="G74" s="22"/>
      <c r="H74" s="22" t="e">
        <f>SUM(H70:H73)</f>
        <v>#REF!</v>
      </c>
      <c r="I74" s="22" t="e">
        <f>SUM(I70:I73)</f>
        <v>#REF!</v>
      </c>
      <c r="J74" s="109" t="e">
        <f t="shared" si="11"/>
        <v>#REF!</v>
      </c>
      <c r="K74" s="24"/>
    </row>
    <row r="75" spans="2:11" ht="30" customHeight="1">
      <c r="B75" s="24"/>
      <c r="C75" s="23"/>
      <c r="D75" s="23"/>
      <c r="E75" s="22"/>
      <c r="F75" s="22"/>
      <c r="G75" s="22"/>
      <c r="H75" s="22"/>
      <c r="I75" s="22"/>
      <c r="J75" s="109"/>
      <c r="K75" s="24"/>
    </row>
    <row r="76" spans="2:11" ht="30" customHeight="1">
      <c r="B76" s="63" t="s">
        <v>178</v>
      </c>
      <c r="C76" s="64"/>
      <c r="D76" s="64"/>
      <c r="E76" s="22"/>
      <c r="F76" s="22"/>
      <c r="G76" s="22"/>
      <c r="H76" s="22">
        <f>INT(G76*$I76)</f>
        <v>0</v>
      </c>
      <c r="I76" s="22"/>
      <c r="J76" s="109" t="e">
        <f>I76/$I$28</f>
        <v>#REF!</v>
      </c>
      <c r="K76" s="65"/>
    </row>
    <row r="77" spans="2:11" ht="30" customHeight="1">
      <c r="B77" s="68" t="s">
        <v>149</v>
      </c>
      <c r="C77" s="69" t="s">
        <v>26</v>
      </c>
      <c r="D77" s="69" t="s">
        <v>6</v>
      </c>
      <c r="E77" s="36" t="e">
        <f>#REF!</f>
        <v>#REF!</v>
      </c>
      <c r="F77" s="36" t="e">
        <f>INT(E77*$I77)</f>
        <v>#REF!</v>
      </c>
      <c r="G77" s="36" t="e">
        <f>E77</f>
        <v>#REF!</v>
      </c>
      <c r="H77" s="36" t="e">
        <f>INT(G77*$I77)</f>
        <v>#REF!</v>
      </c>
      <c r="I77" s="36" t="e">
        <f>'일위대가목록 '!G32</f>
        <v>#REF!</v>
      </c>
      <c r="J77" s="110" t="e">
        <f>I77/$I$28</f>
        <v>#REF!</v>
      </c>
      <c r="K77" s="68" t="s">
        <v>162</v>
      </c>
    </row>
    <row r="78" spans="2:11" ht="30" customHeight="1">
      <c r="B78" s="68"/>
      <c r="C78" s="69" t="s">
        <v>27</v>
      </c>
      <c r="D78" s="69" t="s">
        <v>6</v>
      </c>
      <c r="E78" s="36" t="e">
        <f>#REF!</f>
        <v>#REF!</v>
      </c>
      <c r="F78" s="36" t="e">
        <f>INT(E78*$I78)</f>
        <v>#REF!</v>
      </c>
      <c r="G78" s="36" t="e">
        <f>E78</f>
        <v>#REF!</v>
      </c>
      <c r="H78" s="36" t="e">
        <f>INT(G78*$I78)</f>
        <v>#REF!</v>
      </c>
      <c r="I78" s="36" t="e">
        <f>'일위대가목록 '!G33</f>
        <v>#REF!</v>
      </c>
      <c r="J78" s="110" t="e">
        <f>I78/$I$28</f>
        <v>#REF!</v>
      </c>
      <c r="K78" s="68" t="s">
        <v>207</v>
      </c>
    </row>
    <row r="79" spans="2:11" ht="30" customHeight="1">
      <c r="B79" s="68" t="s">
        <v>34</v>
      </c>
      <c r="C79" s="69"/>
      <c r="D79" s="69"/>
      <c r="E79" s="36"/>
      <c r="F79" s="36" t="e">
        <f>SUM(F77:F78)</f>
        <v>#REF!</v>
      </c>
      <c r="G79" s="36"/>
      <c r="H79" s="36" t="e">
        <f>SUM(H77:H78)</f>
        <v>#REF!</v>
      </c>
      <c r="I79" s="36" t="e">
        <f>SUM(I77:I78)</f>
        <v>#REF!</v>
      </c>
      <c r="J79" s="110" t="e">
        <f>I79/$I$28</f>
        <v>#REF!</v>
      </c>
      <c r="K79" s="68"/>
    </row>
    <row r="80" spans="2:11" ht="30" customHeight="1">
      <c r="B80" s="24"/>
      <c r="C80" s="23"/>
      <c r="D80" s="23"/>
      <c r="E80" s="22"/>
      <c r="F80" s="22"/>
      <c r="G80" s="22"/>
      <c r="H80" s="22">
        <f t="shared" si="12"/>
        <v>0</v>
      </c>
      <c r="I80" s="22"/>
      <c r="J80" s="109" t="e">
        <f t="shared" si="11"/>
        <v>#REF!</v>
      </c>
      <c r="K80" s="24"/>
    </row>
    <row r="81" spans="2:11" ht="30" customHeight="1">
      <c r="B81" s="53" t="s">
        <v>63</v>
      </c>
      <c r="C81" s="23"/>
      <c r="D81" s="23"/>
      <c r="E81" s="22"/>
      <c r="F81" s="61" t="e">
        <f>INT(SUM(F86,F92,F98,F105))</f>
        <v>#REF!</v>
      </c>
      <c r="G81" s="22"/>
      <c r="H81" s="61" t="e">
        <f>INT(SUM(H86,H92,H98,H105))</f>
        <v>#REF!</v>
      </c>
      <c r="I81" s="61" t="e">
        <f>INT(SUM(I86,I92,I98,I105))</f>
        <v>#REF!</v>
      </c>
      <c r="J81" s="109" t="e">
        <f t="shared" si="11"/>
        <v>#REF!</v>
      </c>
      <c r="K81" s="24"/>
    </row>
    <row r="82" spans="2:11" ht="30" customHeight="1">
      <c r="B82" s="63" t="s">
        <v>179</v>
      </c>
      <c r="C82" s="64"/>
      <c r="D82" s="64"/>
      <c r="E82" s="22"/>
      <c r="F82" s="22"/>
      <c r="G82" s="22"/>
      <c r="H82" s="22">
        <f t="shared" si="12"/>
        <v>0</v>
      </c>
      <c r="I82" s="22"/>
      <c r="J82" s="109" t="e">
        <f t="shared" si="11"/>
        <v>#REF!</v>
      </c>
      <c r="K82" s="65"/>
    </row>
    <row r="83" spans="2:11" ht="30" customHeight="1">
      <c r="B83" s="24" t="s">
        <v>7</v>
      </c>
      <c r="C83" s="23" t="s">
        <v>25</v>
      </c>
      <c r="D83" s="23" t="s">
        <v>6</v>
      </c>
      <c r="E83" s="22" t="e">
        <f>#REF!</f>
        <v>#REF!</v>
      </c>
      <c r="F83" s="22" t="e">
        <f>INT(E83*$I83)</f>
        <v>#REF!</v>
      </c>
      <c r="G83" s="22" t="e">
        <f>E83</f>
        <v>#REF!</v>
      </c>
      <c r="H83" s="22" t="e">
        <f t="shared" si="12"/>
        <v>#REF!</v>
      </c>
      <c r="I83" s="22" t="e">
        <f>'일위대가목록 '!G34</f>
        <v>#REF!</v>
      </c>
      <c r="J83" s="109" t="e">
        <f t="shared" si="11"/>
        <v>#REF!</v>
      </c>
      <c r="K83" s="24" t="s">
        <v>208</v>
      </c>
    </row>
    <row r="84" spans="2:11" ht="30" customHeight="1">
      <c r="B84" s="24" t="s">
        <v>8</v>
      </c>
      <c r="C84" s="23" t="s">
        <v>26</v>
      </c>
      <c r="D84" s="23" t="s">
        <v>6</v>
      </c>
      <c r="E84" s="22" t="e">
        <f>#REF!</f>
        <v>#REF!</v>
      </c>
      <c r="F84" s="22" t="e">
        <f>INT(E84*$I84)</f>
        <v>#REF!</v>
      </c>
      <c r="G84" s="22" t="e">
        <f>E84</f>
        <v>#REF!</v>
      </c>
      <c r="H84" s="22" t="e">
        <f t="shared" si="12"/>
        <v>#REF!</v>
      </c>
      <c r="I84" s="22" t="e">
        <f>'일위대가목록 '!G35</f>
        <v>#REF!</v>
      </c>
      <c r="J84" s="109" t="e">
        <f t="shared" si="11"/>
        <v>#REF!</v>
      </c>
      <c r="K84" s="24" t="s">
        <v>209</v>
      </c>
    </row>
    <row r="85" spans="2:11" ht="30" customHeight="1">
      <c r="B85" s="24" t="s">
        <v>9</v>
      </c>
      <c r="C85" s="23" t="s">
        <v>27</v>
      </c>
      <c r="D85" s="23" t="s">
        <v>6</v>
      </c>
      <c r="E85" s="22" t="e">
        <f>#REF!</f>
        <v>#REF!</v>
      </c>
      <c r="F85" s="22" t="e">
        <f>INT(E85*$I85)</f>
        <v>#REF!</v>
      </c>
      <c r="G85" s="22" t="e">
        <f>E85</f>
        <v>#REF!</v>
      </c>
      <c r="H85" s="22" t="e">
        <f t="shared" si="12"/>
        <v>#REF!</v>
      </c>
      <c r="I85" s="22" t="e">
        <f>'일위대가목록 '!G36</f>
        <v>#REF!</v>
      </c>
      <c r="J85" s="109" t="e">
        <f t="shared" si="11"/>
        <v>#REF!</v>
      </c>
      <c r="K85" s="24" t="s">
        <v>163</v>
      </c>
    </row>
    <row r="86" spans="2:11" ht="30" customHeight="1">
      <c r="B86" s="24" t="s">
        <v>34</v>
      </c>
      <c r="C86" s="23"/>
      <c r="D86" s="23"/>
      <c r="E86" s="22"/>
      <c r="F86" s="22" t="e">
        <f>SUM(F83:F85)</f>
        <v>#REF!</v>
      </c>
      <c r="G86" s="22"/>
      <c r="H86" s="22" t="e">
        <f>SUM(H83:H85)</f>
        <v>#REF!</v>
      </c>
      <c r="I86" s="22" t="e">
        <f>SUM(I83:I85)</f>
        <v>#REF!</v>
      </c>
      <c r="J86" s="109" t="e">
        <f t="shared" si="11"/>
        <v>#REF!</v>
      </c>
      <c r="K86" s="24"/>
    </row>
    <row r="87" spans="2:11" ht="30" customHeight="1">
      <c r="B87" s="58"/>
      <c r="C87" s="23"/>
      <c r="D87" s="23"/>
      <c r="E87" s="22"/>
      <c r="F87" s="22"/>
      <c r="G87" s="22"/>
      <c r="H87" s="22">
        <f t="shared" si="12"/>
        <v>0</v>
      </c>
      <c r="I87" s="22"/>
      <c r="J87" s="109" t="e">
        <f t="shared" si="11"/>
        <v>#REF!</v>
      </c>
      <c r="K87" s="24"/>
    </row>
    <row r="88" spans="2:11" ht="30" customHeight="1">
      <c r="B88" s="63" t="s">
        <v>180</v>
      </c>
      <c r="C88" s="64"/>
      <c r="D88" s="64"/>
      <c r="E88" s="22"/>
      <c r="F88" s="22"/>
      <c r="G88" s="22"/>
      <c r="H88" s="22">
        <f t="shared" si="12"/>
        <v>0</v>
      </c>
      <c r="I88" s="22"/>
      <c r="J88" s="109" t="e">
        <f t="shared" si="11"/>
        <v>#REF!</v>
      </c>
      <c r="K88" s="65"/>
    </row>
    <row r="89" spans="2:11" ht="30" customHeight="1">
      <c r="B89" s="24" t="s">
        <v>64</v>
      </c>
      <c r="C89" s="23" t="s">
        <v>25</v>
      </c>
      <c r="D89" s="23" t="s">
        <v>127</v>
      </c>
      <c r="E89" s="22" t="e">
        <f>#REF!</f>
        <v>#REF!</v>
      </c>
      <c r="F89" s="22" t="e">
        <f>INT(E89*$I89)</f>
        <v>#REF!</v>
      </c>
      <c r="G89" s="22" t="e">
        <f>E89</f>
        <v>#REF!</v>
      </c>
      <c r="H89" s="22" t="e">
        <f t="shared" si="12"/>
        <v>#REF!</v>
      </c>
      <c r="I89" s="22" t="e">
        <f>'일위대가목록 '!G37</f>
        <v>#REF!</v>
      </c>
      <c r="J89" s="109" t="e">
        <f t="shared" si="11"/>
        <v>#REF!</v>
      </c>
      <c r="K89" s="24" t="s">
        <v>210</v>
      </c>
    </row>
    <row r="90" spans="2:11" ht="30" customHeight="1">
      <c r="B90" s="24"/>
      <c r="C90" s="23" t="s">
        <v>26</v>
      </c>
      <c r="D90" s="23" t="s">
        <v>127</v>
      </c>
      <c r="E90" s="22" t="e">
        <f>#REF!</f>
        <v>#REF!</v>
      </c>
      <c r="F90" s="22" t="e">
        <f>INT(E90*$I90)</f>
        <v>#REF!</v>
      </c>
      <c r="G90" s="22" t="e">
        <f>E90</f>
        <v>#REF!</v>
      </c>
      <c r="H90" s="22" t="e">
        <f t="shared" si="12"/>
        <v>#REF!</v>
      </c>
      <c r="I90" s="22" t="e">
        <f>'일위대가목록 '!G38</f>
        <v>#REF!</v>
      </c>
      <c r="J90" s="109" t="e">
        <f t="shared" si="11"/>
        <v>#REF!</v>
      </c>
      <c r="K90" s="24" t="s">
        <v>164</v>
      </c>
    </row>
    <row r="91" spans="2:11" ht="30" customHeight="1">
      <c r="B91" s="24"/>
      <c r="C91" s="23" t="s">
        <v>27</v>
      </c>
      <c r="D91" s="23" t="s">
        <v>127</v>
      </c>
      <c r="E91" s="22" t="e">
        <f>#REF!</f>
        <v>#REF!</v>
      </c>
      <c r="F91" s="22" t="e">
        <f>INT(E91*$I91)</f>
        <v>#REF!</v>
      </c>
      <c r="G91" s="22" t="e">
        <f>E91</f>
        <v>#REF!</v>
      </c>
      <c r="H91" s="22" t="e">
        <f t="shared" si="12"/>
        <v>#REF!</v>
      </c>
      <c r="I91" s="22" t="e">
        <f>'일위대가목록 '!G39</f>
        <v>#REF!</v>
      </c>
      <c r="J91" s="109" t="e">
        <f t="shared" si="11"/>
        <v>#REF!</v>
      </c>
      <c r="K91" s="24" t="s">
        <v>211</v>
      </c>
    </row>
    <row r="92" spans="2:11" ht="30" customHeight="1">
      <c r="B92" s="24" t="s">
        <v>34</v>
      </c>
      <c r="C92" s="23"/>
      <c r="D92" s="23"/>
      <c r="E92" s="22"/>
      <c r="F92" s="22" t="e">
        <f>SUM(F89:F91)</f>
        <v>#REF!</v>
      </c>
      <c r="G92" s="22"/>
      <c r="H92" s="22" t="e">
        <f>SUM(H89:H91)</f>
        <v>#REF!</v>
      </c>
      <c r="I92" s="22" t="e">
        <f>SUM(I89:I91)</f>
        <v>#REF!</v>
      </c>
      <c r="J92" s="109" t="e">
        <f t="shared" si="11"/>
        <v>#REF!</v>
      </c>
      <c r="K92" s="24"/>
    </row>
    <row r="93" spans="2:11" ht="30" customHeight="1">
      <c r="B93" s="58"/>
      <c r="C93" s="23"/>
      <c r="D93" s="23"/>
      <c r="E93" s="22"/>
      <c r="F93" s="22"/>
      <c r="G93" s="22"/>
      <c r="H93" s="22">
        <f>INT(G93*$I93)</f>
        <v>0</v>
      </c>
      <c r="I93" s="22"/>
      <c r="J93" s="109" t="e">
        <f t="shared" si="11"/>
        <v>#REF!</v>
      </c>
      <c r="K93" s="24"/>
    </row>
    <row r="94" spans="2:11" ht="30" customHeight="1">
      <c r="B94" s="58" t="s">
        <v>181</v>
      </c>
      <c r="C94" s="23"/>
      <c r="D94" s="23"/>
      <c r="E94" s="22"/>
      <c r="F94" s="22"/>
      <c r="G94" s="22"/>
      <c r="H94" s="22">
        <f t="shared" ref="H94:H106" si="13">INT(G94*$I94)</f>
        <v>0</v>
      </c>
      <c r="I94" s="22"/>
      <c r="J94" s="109" t="e">
        <f t="shared" ref="J94:J106" si="14">I94/$I$28</f>
        <v>#REF!</v>
      </c>
      <c r="K94" s="24"/>
    </row>
    <row r="95" spans="2:11" ht="30" customHeight="1">
      <c r="B95" s="24" t="s">
        <v>193</v>
      </c>
      <c r="C95" s="23" t="s">
        <v>27</v>
      </c>
      <c r="D95" s="23" t="s">
        <v>53</v>
      </c>
      <c r="E95" s="22" t="e">
        <f>#REF!</f>
        <v>#REF!</v>
      </c>
      <c r="F95" s="22" t="e">
        <f>INT(E95*$I95)</f>
        <v>#REF!</v>
      </c>
      <c r="G95" s="22" t="e">
        <f t="shared" ref="G95:G106" si="15">E95</f>
        <v>#REF!</v>
      </c>
      <c r="H95" s="22" t="e">
        <f t="shared" si="13"/>
        <v>#REF!</v>
      </c>
      <c r="I95" s="22" t="e">
        <f>'일위대가목록 '!G40</f>
        <v>#REF!</v>
      </c>
      <c r="J95" s="109" t="e">
        <f t="shared" si="14"/>
        <v>#REF!</v>
      </c>
      <c r="K95" s="24" t="s">
        <v>212</v>
      </c>
    </row>
    <row r="96" spans="2:11" ht="30" customHeight="1">
      <c r="B96" s="24" t="s">
        <v>191</v>
      </c>
      <c r="C96" s="23" t="s">
        <v>26</v>
      </c>
      <c r="D96" s="23" t="s">
        <v>53</v>
      </c>
      <c r="E96" s="22" t="e">
        <f>#REF!</f>
        <v>#REF!</v>
      </c>
      <c r="F96" s="22" t="e">
        <f>INT(E96*$I96)</f>
        <v>#REF!</v>
      </c>
      <c r="G96" s="22" t="e">
        <f t="shared" si="15"/>
        <v>#REF!</v>
      </c>
      <c r="H96" s="22" t="e">
        <f t="shared" si="13"/>
        <v>#REF!</v>
      </c>
      <c r="I96" s="22" t="e">
        <f>'일위대가목록 '!G41</f>
        <v>#REF!</v>
      </c>
      <c r="J96" s="109" t="e">
        <f t="shared" si="14"/>
        <v>#REF!</v>
      </c>
      <c r="K96" s="24" t="s">
        <v>165</v>
      </c>
    </row>
    <row r="97" spans="2:11" ht="30" customHeight="1">
      <c r="B97" s="24" t="s">
        <v>192</v>
      </c>
      <c r="C97" s="23" t="s">
        <v>26</v>
      </c>
      <c r="D97" s="23" t="s">
        <v>53</v>
      </c>
      <c r="E97" s="22" t="e">
        <f>#REF!</f>
        <v>#REF!</v>
      </c>
      <c r="F97" s="22" t="e">
        <f>INT(E97*$I97)</f>
        <v>#REF!</v>
      </c>
      <c r="G97" s="22" t="e">
        <f t="shared" si="15"/>
        <v>#REF!</v>
      </c>
      <c r="H97" s="22" t="e">
        <f t="shared" si="13"/>
        <v>#REF!</v>
      </c>
      <c r="I97" s="22" t="e">
        <f>'일위대가목록 '!G42</f>
        <v>#REF!</v>
      </c>
      <c r="J97" s="109" t="e">
        <f t="shared" si="14"/>
        <v>#REF!</v>
      </c>
      <c r="K97" s="24" t="s">
        <v>213</v>
      </c>
    </row>
    <row r="98" spans="2:11" ht="30" customHeight="1">
      <c r="B98" s="24" t="s">
        <v>85</v>
      </c>
      <c r="C98" s="23"/>
      <c r="D98" s="23"/>
      <c r="E98" s="22"/>
      <c r="F98" s="22" t="e">
        <f>SUM(F95:F97)</f>
        <v>#REF!</v>
      </c>
      <c r="G98" s="22"/>
      <c r="H98" s="22" t="e">
        <f>SUM(H95:H97)</f>
        <v>#REF!</v>
      </c>
      <c r="I98" s="22" t="e">
        <f>SUM(I95:I97)</f>
        <v>#REF!</v>
      </c>
      <c r="J98" s="109" t="e">
        <f t="shared" si="14"/>
        <v>#REF!</v>
      </c>
      <c r="K98" s="24"/>
    </row>
    <row r="99" spans="2:11" ht="30" customHeight="1">
      <c r="B99" s="24"/>
      <c r="C99" s="23"/>
      <c r="D99" s="23"/>
      <c r="E99" s="22"/>
      <c r="F99" s="22"/>
      <c r="G99" s="22"/>
      <c r="H99" s="22"/>
      <c r="I99" s="22"/>
      <c r="J99" s="109"/>
      <c r="K99" s="24"/>
    </row>
    <row r="100" spans="2:11" ht="30" customHeight="1">
      <c r="B100" s="58" t="s">
        <v>182</v>
      </c>
      <c r="C100" s="23"/>
      <c r="D100" s="23"/>
      <c r="E100" s="22"/>
      <c r="F100" s="22"/>
      <c r="G100" s="22">
        <f t="shared" si="15"/>
        <v>0</v>
      </c>
      <c r="H100" s="22">
        <f t="shared" si="13"/>
        <v>0</v>
      </c>
      <c r="I100" s="22"/>
      <c r="J100" s="109" t="e">
        <f t="shared" si="14"/>
        <v>#REF!</v>
      </c>
      <c r="K100" s="24"/>
    </row>
    <row r="101" spans="2:11" ht="30" customHeight="1">
      <c r="B101" s="24" t="s">
        <v>54</v>
      </c>
      <c r="C101" s="23" t="s">
        <v>26</v>
      </c>
      <c r="D101" s="23" t="s">
        <v>6</v>
      </c>
      <c r="E101" s="22" t="e">
        <f>#REF!</f>
        <v>#REF!</v>
      </c>
      <c r="F101" s="22" t="e">
        <f>INT(E101*$I101)</f>
        <v>#REF!</v>
      </c>
      <c r="G101" s="22" t="e">
        <f t="shared" si="15"/>
        <v>#REF!</v>
      </c>
      <c r="H101" s="22" t="e">
        <f t="shared" si="13"/>
        <v>#REF!</v>
      </c>
      <c r="I101" s="22" t="e">
        <f>'일위대가목록 '!G43</f>
        <v>#REF!</v>
      </c>
      <c r="J101" s="109" t="e">
        <f t="shared" si="14"/>
        <v>#REF!</v>
      </c>
      <c r="K101" s="102" t="s">
        <v>214</v>
      </c>
    </row>
    <row r="102" spans="2:11" ht="30" customHeight="1">
      <c r="B102" s="24"/>
      <c r="C102" s="23" t="s">
        <v>27</v>
      </c>
      <c r="D102" s="23" t="s">
        <v>6</v>
      </c>
      <c r="E102" s="22" t="e">
        <f>#REF!</f>
        <v>#REF!</v>
      </c>
      <c r="F102" s="22" t="e">
        <f>INT(E102*$I102)</f>
        <v>#REF!</v>
      </c>
      <c r="G102" s="22" t="e">
        <f t="shared" si="15"/>
        <v>#REF!</v>
      </c>
      <c r="H102" s="22" t="e">
        <f t="shared" si="13"/>
        <v>#REF!</v>
      </c>
      <c r="I102" s="22" t="e">
        <f>'일위대가목록 '!G44</f>
        <v>#REF!</v>
      </c>
      <c r="J102" s="109" t="e">
        <f t="shared" si="14"/>
        <v>#REF!</v>
      </c>
      <c r="K102" s="102" t="s">
        <v>43</v>
      </c>
    </row>
    <row r="103" spans="2:11" ht="30" customHeight="1">
      <c r="B103" s="24" t="s">
        <v>55</v>
      </c>
      <c r="C103" s="23" t="s">
        <v>26</v>
      </c>
      <c r="D103" s="23" t="s">
        <v>6</v>
      </c>
      <c r="E103" s="22" t="e">
        <f>#REF!</f>
        <v>#REF!</v>
      </c>
      <c r="F103" s="22" t="e">
        <f>INT(E103*$I103)</f>
        <v>#REF!</v>
      </c>
      <c r="G103" s="22" t="e">
        <f t="shared" si="15"/>
        <v>#REF!</v>
      </c>
      <c r="H103" s="22" t="e">
        <f t="shared" si="13"/>
        <v>#REF!</v>
      </c>
      <c r="I103" s="22" t="e">
        <f>'일위대가목록 '!G45</f>
        <v>#REF!</v>
      </c>
      <c r="J103" s="109" t="e">
        <f t="shared" si="14"/>
        <v>#REF!</v>
      </c>
      <c r="K103" s="102" t="s">
        <v>215</v>
      </c>
    </row>
    <row r="104" spans="2:11" ht="30" customHeight="1">
      <c r="B104" s="24"/>
      <c r="C104" s="23" t="s">
        <v>27</v>
      </c>
      <c r="D104" s="23" t="s">
        <v>6</v>
      </c>
      <c r="E104" s="22" t="e">
        <f>#REF!</f>
        <v>#REF!</v>
      </c>
      <c r="F104" s="22" t="e">
        <f>INT(E104*$I104)</f>
        <v>#REF!</v>
      </c>
      <c r="G104" s="22" t="e">
        <f t="shared" si="15"/>
        <v>#REF!</v>
      </c>
      <c r="H104" s="22" t="e">
        <f t="shared" si="13"/>
        <v>#REF!</v>
      </c>
      <c r="I104" s="22" t="e">
        <f>'일위대가목록 '!G46</f>
        <v>#REF!</v>
      </c>
      <c r="J104" s="109" t="e">
        <f t="shared" si="14"/>
        <v>#REF!</v>
      </c>
      <c r="K104" s="102" t="s">
        <v>216</v>
      </c>
    </row>
    <row r="105" spans="2:11" ht="30" customHeight="1">
      <c r="B105" s="24" t="s">
        <v>34</v>
      </c>
      <c r="C105" s="23"/>
      <c r="D105" s="23"/>
      <c r="E105" s="22"/>
      <c r="F105" s="22" t="e">
        <f>SUM(F101:F104)</f>
        <v>#REF!</v>
      </c>
      <c r="G105" s="22"/>
      <c r="H105" s="22" t="e">
        <f>SUM(H101:H104)</f>
        <v>#REF!</v>
      </c>
      <c r="I105" s="22" t="e">
        <f>SUM(I101:I104)</f>
        <v>#REF!</v>
      </c>
      <c r="J105" s="109" t="e">
        <f t="shared" si="14"/>
        <v>#REF!</v>
      </c>
      <c r="K105" s="24"/>
    </row>
    <row r="106" spans="2:11" ht="30" customHeight="1">
      <c r="B106" s="58"/>
      <c r="C106" s="23"/>
      <c r="D106" s="23"/>
      <c r="E106" s="22"/>
      <c r="F106" s="22"/>
      <c r="G106" s="22">
        <f t="shared" si="15"/>
        <v>0</v>
      </c>
      <c r="H106" s="22">
        <f t="shared" si="13"/>
        <v>0</v>
      </c>
      <c r="I106" s="22"/>
      <c r="J106" s="109" t="e">
        <f t="shared" si="14"/>
        <v>#REF!</v>
      </c>
      <c r="K106" s="24"/>
    </row>
    <row r="107" spans="2:11" ht="30" customHeight="1">
      <c r="B107" s="53" t="s">
        <v>1</v>
      </c>
      <c r="C107" s="71"/>
      <c r="D107" s="71"/>
      <c r="E107" s="22"/>
      <c r="F107" s="72" t="e">
        <f>SUM(F108,F125)</f>
        <v>#REF!</v>
      </c>
      <c r="G107" s="67">
        <f t="shared" ref="G107:G130" si="16">E107</f>
        <v>0</v>
      </c>
      <c r="H107" s="72" t="e">
        <f>SUM(H108,H125)</f>
        <v>#REF!</v>
      </c>
      <c r="I107" s="72" t="e">
        <f>SUM(I108,I125)</f>
        <v>#REF!</v>
      </c>
      <c r="J107" s="109" t="e">
        <f t="shared" ref="J107:J130" si="17">I107/$I$28</f>
        <v>#REF!</v>
      </c>
      <c r="K107" s="71"/>
    </row>
    <row r="108" spans="2:11" ht="30" customHeight="1">
      <c r="B108" s="58" t="s">
        <v>74</v>
      </c>
      <c r="C108" s="20"/>
      <c r="D108" s="21"/>
      <c r="E108" s="22"/>
      <c r="F108" s="61" t="e">
        <f>SUM(F113,F118,F123)</f>
        <v>#REF!</v>
      </c>
      <c r="G108" s="22">
        <f t="shared" si="16"/>
        <v>0</v>
      </c>
      <c r="H108" s="61" t="e">
        <f>SUM(H113,H118,H123)</f>
        <v>#REF!</v>
      </c>
      <c r="I108" s="61" t="e">
        <f>SUM(I113,I118,I123)</f>
        <v>#REF!</v>
      </c>
      <c r="J108" s="109" t="e">
        <f t="shared" si="17"/>
        <v>#REF!</v>
      </c>
      <c r="K108" s="21"/>
    </row>
    <row r="109" spans="2:11" ht="30" customHeight="1">
      <c r="B109" s="58" t="s">
        <v>75</v>
      </c>
      <c r="C109" s="20"/>
      <c r="D109" s="21"/>
      <c r="E109" s="22"/>
      <c r="F109" s="22"/>
      <c r="G109" s="22">
        <f t="shared" si="16"/>
        <v>0</v>
      </c>
      <c r="H109" s="22">
        <f>INT(G109*$I109)</f>
        <v>0</v>
      </c>
      <c r="I109" s="22"/>
      <c r="J109" s="109" t="e">
        <f t="shared" si="17"/>
        <v>#REF!</v>
      </c>
      <c r="K109" s="21"/>
    </row>
    <row r="110" spans="2:11" ht="30" customHeight="1">
      <c r="B110" s="62" t="s">
        <v>76</v>
      </c>
      <c r="C110" s="23" t="s">
        <v>25</v>
      </c>
      <c r="D110" s="23" t="s">
        <v>6</v>
      </c>
      <c r="E110" s="22" t="e">
        <f>#REF!</f>
        <v>#REF!</v>
      </c>
      <c r="F110" s="22" t="e">
        <f>INT(E110*$I110)</f>
        <v>#REF!</v>
      </c>
      <c r="G110" s="22" t="e">
        <f t="shared" si="16"/>
        <v>#REF!</v>
      </c>
      <c r="H110" s="22" t="e">
        <f>INT(G110*$I110)</f>
        <v>#REF!</v>
      </c>
      <c r="I110" s="22" t="e">
        <f>'일위대가목록 '!G47</f>
        <v>#REF!</v>
      </c>
      <c r="J110" s="109" t="e">
        <f t="shared" si="17"/>
        <v>#REF!</v>
      </c>
      <c r="K110" s="24" t="s">
        <v>217</v>
      </c>
    </row>
    <row r="111" spans="2:11" ht="30" customHeight="1">
      <c r="B111" s="62"/>
      <c r="C111" s="23" t="s">
        <v>26</v>
      </c>
      <c r="D111" s="23" t="s">
        <v>6</v>
      </c>
      <c r="E111" s="22" t="e">
        <f>#REF!</f>
        <v>#REF!</v>
      </c>
      <c r="F111" s="22" t="e">
        <f>INT(E111*$I111)</f>
        <v>#REF!</v>
      </c>
      <c r="G111" s="22" t="e">
        <f t="shared" si="16"/>
        <v>#REF!</v>
      </c>
      <c r="H111" s="22" t="e">
        <f>INT(G111*$I111)</f>
        <v>#REF!</v>
      </c>
      <c r="I111" s="22" t="e">
        <f>'일위대가목록 '!G48</f>
        <v>#REF!</v>
      </c>
      <c r="J111" s="109" t="e">
        <f t="shared" si="17"/>
        <v>#REF!</v>
      </c>
      <c r="K111" s="24" t="s">
        <v>218</v>
      </c>
    </row>
    <row r="112" spans="2:11" ht="30" customHeight="1">
      <c r="B112" s="62"/>
      <c r="C112" s="23" t="s">
        <v>27</v>
      </c>
      <c r="D112" s="23" t="s">
        <v>6</v>
      </c>
      <c r="E112" s="22" t="e">
        <f>#REF!</f>
        <v>#REF!</v>
      </c>
      <c r="F112" s="22" t="e">
        <f>INT(E112*$I112)</f>
        <v>#REF!</v>
      </c>
      <c r="G112" s="22" t="e">
        <f t="shared" si="16"/>
        <v>#REF!</v>
      </c>
      <c r="H112" s="22" t="e">
        <f>INT(G112*$I112)</f>
        <v>#REF!</v>
      </c>
      <c r="I112" s="22" t="e">
        <f>'일위대가목록 '!G49</f>
        <v>#REF!</v>
      </c>
      <c r="J112" s="109" t="e">
        <f t="shared" si="17"/>
        <v>#REF!</v>
      </c>
      <c r="K112" s="24" t="s">
        <v>219</v>
      </c>
    </row>
    <row r="113" spans="2:11" ht="30" customHeight="1">
      <c r="B113" s="24" t="s">
        <v>34</v>
      </c>
      <c r="C113" s="23"/>
      <c r="D113" s="23"/>
      <c r="E113" s="22"/>
      <c r="F113" s="22" t="e">
        <f>SUM(F110:F112)</f>
        <v>#REF!</v>
      </c>
      <c r="G113" s="22">
        <f t="shared" si="16"/>
        <v>0</v>
      </c>
      <c r="H113" s="22" t="e">
        <f>SUM(H110:H112)</f>
        <v>#REF!</v>
      </c>
      <c r="I113" s="22" t="e">
        <f>SUM(I110:I112)</f>
        <v>#REF!</v>
      </c>
      <c r="J113" s="109" t="e">
        <f t="shared" si="17"/>
        <v>#REF!</v>
      </c>
      <c r="K113" s="24"/>
    </row>
    <row r="114" spans="2:11" ht="30" customHeight="1">
      <c r="B114" s="58"/>
      <c r="C114" s="23"/>
      <c r="D114" s="23"/>
      <c r="E114" s="22"/>
      <c r="F114" s="22"/>
      <c r="G114" s="22">
        <f t="shared" si="16"/>
        <v>0</v>
      </c>
      <c r="H114" s="22">
        <f>INT(G114*$I114)</f>
        <v>0</v>
      </c>
      <c r="I114" s="22"/>
      <c r="J114" s="109" t="e">
        <f t="shared" si="17"/>
        <v>#REF!</v>
      </c>
      <c r="K114" s="25"/>
    </row>
    <row r="115" spans="2:11" ht="30" customHeight="1">
      <c r="B115" s="58" t="s">
        <v>77</v>
      </c>
      <c r="C115" s="23"/>
      <c r="D115" s="23"/>
      <c r="E115" s="22"/>
      <c r="F115" s="22"/>
      <c r="G115" s="22">
        <f t="shared" si="16"/>
        <v>0</v>
      </c>
      <c r="H115" s="22">
        <f>INT(G115*$I115)</f>
        <v>0</v>
      </c>
      <c r="I115" s="22"/>
      <c r="J115" s="109" t="e">
        <f t="shared" si="17"/>
        <v>#REF!</v>
      </c>
      <c r="K115" s="25"/>
    </row>
    <row r="116" spans="2:11" ht="30" customHeight="1">
      <c r="B116" s="62" t="s">
        <v>78</v>
      </c>
      <c r="C116" s="23" t="s">
        <v>26</v>
      </c>
      <c r="D116" s="23" t="s">
        <v>6</v>
      </c>
      <c r="E116" s="22" t="e">
        <f>#REF!</f>
        <v>#REF!</v>
      </c>
      <c r="F116" s="22" t="e">
        <f>INT(E116*$I116)</f>
        <v>#REF!</v>
      </c>
      <c r="G116" s="22" t="e">
        <f t="shared" si="16"/>
        <v>#REF!</v>
      </c>
      <c r="H116" s="22" t="e">
        <f>INT(G116*$I116)</f>
        <v>#REF!</v>
      </c>
      <c r="I116" s="22" t="e">
        <f>'일위대가목록 '!G50</f>
        <v>#REF!</v>
      </c>
      <c r="J116" s="109" t="e">
        <f t="shared" si="17"/>
        <v>#REF!</v>
      </c>
      <c r="K116" s="24" t="s">
        <v>44</v>
      </c>
    </row>
    <row r="117" spans="2:11" ht="30" customHeight="1">
      <c r="B117" s="62"/>
      <c r="C117" s="23" t="s">
        <v>27</v>
      </c>
      <c r="D117" s="23" t="s">
        <v>6</v>
      </c>
      <c r="E117" s="22" t="e">
        <f>#REF!</f>
        <v>#REF!</v>
      </c>
      <c r="F117" s="22" t="e">
        <f>INT(E117*$I117)</f>
        <v>#REF!</v>
      </c>
      <c r="G117" s="22" t="e">
        <f t="shared" si="16"/>
        <v>#REF!</v>
      </c>
      <c r="H117" s="22" t="e">
        <f>INT(G117*$I117)</f>
        <v>#REF!</v>
      </c>
      <c r="I117" s="22" t="e">
        <f>'일위대가목록 '!G51</f>
        <v>#REF!</v>
      </c>
      <c r="J117" s="109" t="e">
        <f t="shared" si="17"/>
        <v>#REF!</v>
      </c>
      <c r="K117" s="24" t="s">
        <v>220</v>
      </c>
    </row>
    <row r="118" spans="2:11" ht="30" customHeight="1">
      <c r="B118" s="24" t="s">
        <v>34</v>
      </c>
      <c r="C118" s="23"/>
      <c r="D118" s="23"/>
      <c r="E118" s="22"/>
      <c r="F118" s="22" t="e">
        <f>SUM(F116:F117)</f>
        <v>#REF!</v>
      </c>
      <c r="G118" s="22">
        <f t="shared" si="16"/>
        <v>0</v>
      </c>
      <c r="H118" s="22" t="e">
        <f>SUM(H116:H117)</f>
        <v>#REF!</v>
      </c>
      <c r="I118" s="22" t="e">
        <f>SUM(I116:I117)</f>
        <v>#REF!</v>
      </c>
      <c r="J118" s="109" t="e">
        <f t="shared" si="17"/>
        <v>#REF!</v>
      </c>
      <c r="K118" s="24"/>
    </row>
    <row r="119" spans="2:11" ht="30" customHeight="1">
      <c r="B119" s="24"/>
      <c r="C119" s="23"/>
      <c r="D119" s="23"/>
      <c r="E119" s="22"/>
      <c r="F119" s="22"/>
      <c r="G119" s="22"/>
      <c r="H119" s="22"/>
      <c r="I119" s="22"/>
      <c r="J119" s="109"/>
      <c r="K119" s="24"/>
    </row>
    <row r="120" spans="2:11" ht="30" customHeight="1">
      <c r="B120" s="58" t="s">
        <v>151</v>
      </c>
      <c r="C120" s="73"/>
      <c r="D120" s="23"/>
      <c r="E120" s="22"/>
      <c r="F120" s="22"/>
      <c r="G120" s="22">
        <f t="shared" si="16"/>
        <v>0</v>
      </c>
      <c r="H120" s="22">
        <f>INT(G120*$I120)</f>
        <v>0</v>
      </c>
      <c r="I120" s="22"/>
      <c r="J120" s="109" t="e">
        <f t="shared" si="17"/>
        <v>#REF!</v>
      </c>
      <c r="K120" s="25"/>
    </row>
    <row r="121" spans="2:11" ht="30" customHeight="1">
      <c r="B121" s="68" t="s">
        <v>152</v>
      </c>
      <c r="C121" s="69" t="s">
        <v>26</v>
      </c>
      <c r="D121" s="69" t="s">
        <v>66</v>
      </c>
      <c r="E121" s="36" t="e">
        <f>#REF!</f>
        <v>#REF!</v>
      </c>
      <c r="F121" s="36" t="e">
        <f>INT(E121*$I121)</f>
        <v>#REF!</v>
      </c>
      <c r="G121" s="36" t="e">
        <f>E121</f>
        <v>#REF!</v>
      </c>
      <c r="H121" s="36" t="e">
        <f>INT(G121*$I121)</f>
        <v>#REF!</v>
      </c>
      <c r="I121" s="36" t="e">
        <f>'일위대가목록 '!G52</f>
        <v>#REF!</v>
      </c>
      <c r="J121" s="110" t="e">
        <f>I121/$I$28</f>
        <v>#REF!</v>
      </c>
      <c r="K121" s="68" t="s">
        <v>221</v>
      </c>
    </row>
    <row r="122" spans="2:11" ht="30" customHeight="1">
      <c r="B122" s="68"/>
      <c r="C122" s="69" t="s">
        <v>27</v>
      </c>
      <c r="D122" s="69" t="s">
        <v>66</v>
      </c>
      <c r="E122" s="36" t="e">
        <f>#REF!</f>
        <v>#REF!</v>
      </c>
      <c r="F122" s="36" t="e">
        <f>INT(E122*$I122)</f>
        <v>#REF!</v>
      </c>
      <c r="G122" s="36" t="e">
        <f>E122</f>
        <v>#REF!</v>
      </c>
      <c r="H122" s="36" t="e">
        <f>INT(G122*$I122)</f>
        <v>#REF!</v>
      </c>
      <c r="I122" s="36" t="e">
        <f>'일위대가목록 '!G53</f>
        <v>#REF!</v>
      </c>
      <c r="J122" s="110" t="e">
        <f>I122/$I$28</f>
        <v>#REF!</v>
      </c>
      <c r="K122" s="68" t="s">
        <v>222</v>
      </c>
    </row>
    <row r="123" spans="2:11" ht="30" customHeight="1">
      <c r="B123" s="68" t="s">
        <v>34</v>
      </c>
      <c r="C123" s="69"/>
      <c r="D123" s="69"/>
      <c r="E123" s="36"/>
      <c r="F123" s="36" t="e">
        <f>SUM(F121:F122)</f>
        <v>#REF!</v>
      </c>
      <c r="G123" s="36"/>
      <c r="H123" s="36" t="e">
        <f>SUM(H121:H122)</f>
        <v>#REF!</v>
      </c>
      <c r="I123" s="36" t="e">
        <f>SUM(I121:I122)</f>
        <v>#REF!</v>
      </c>
      <c r="J123" s="110" t="e">
        <f>I123/$I$28</f>
        <v>#REF!</v>
      </c>
      <c r="K123" s="68"/>
    </row>
    <row r="124" spans="2:11" ht="30" customHeight="1">
      <c r="B124" s="24"/>
      <c r="C124" s="23"/>
      <c r="D124" s="23"/>
      <c r="E124" s="22"/>
      <c r="F124" s="22"/>
      <c r="G124" s="22"/>
      <c r="H124" s="22"/>
      <c r="I124" s="22"/>
      <c r="J124" s="109"/>
      <c r="K124" s="24"/>
    </row>
    <row r="125" spans="2:11" ht="30" customHeight="1">
      <c r="B125" s="58" t="s">
        <v>79</v>
      </c>
      <c r="C125" s="23"/>
      <c r="D125" s="23"/>
      <c r="E125" s="22"/>
      <c r="F125" s="61" t="e">
        <f>SUM(F130,F136)</f>
        <v>#REF!</v>
      </c>
      <c r="G125" s="22">
        <f t="shared" si="16"/>
        <v>0</v>
      </c>
      <c r="H125" s="61" t="e">
        <f>SUM(H130,H136)</f>
        <v>#REF!</v>
      </c>
      <c r="I125" s="61" t="e">
        <f>SUM(I130,I136)</f>
        <v>#REF!</v>
      </c>
      <c r="J125" s="109" t="e">
        <f t="shared" si="17"/>
        <v>#REF!</v>
      </c>
      <c r="K125" s="24"/>
    </row>
    <row r="126" spans="2:11" ht="30" customHeight="1">
      <c r="B126" s="58" t="s">
        <v>80</v>
      </c>
      <c r="C126" s="23"/>
      <c r="D126" s="23"/>
      <c r="E126" s="22"/>
      <c r="F126" s="22"/>
      <c r="G126" s="22">
        <f t="shared" si="16"/>
        <v>0</v>
      </c>
      <c r="H126" s="22">
        <f>INT(G126*$I126)</f>
        <v>0</v>
      </c>
      <c r="I126" s="22"/>
      <c r="J126" s="109" t="e">
        <f t="shared" si="17"/>
        <v>#REF!</v>
      </c>
      <c r="K126" s="24"/>
    </row>
    <row r="127" spans="2:11" ht="30" customHeight="1">
      <c r="B127" s="62" t="s">
        <v>81</v>
      </c>
      <c r="C127" s="23" t="s">
        <v>25</v>
      </c>
      <c r="D127" s="23" t="s">
        <v>6</v>
      </c>
      <c r="E127" s="22" t="e">
        <f>#REF!</f>
        <v>#REF!</v>
      </c>
      <c r="F127" s="22" t="e">
        <f>INT(E127*$I127)</f>
        <v>#REF!</v>
      </c>
      <c r="G127" s="22" t="e">
        <f t="shared" si="16"/>
        <v>#REF!</v>
      </c>
      <c r="H127" s="22" t="e">
        <f>INT(G127*$I127)</f>
        <v>#REF!</v>
      </c>
      <c r="I127" s="22" t="e">
        <f>'일위대가목록 '!G54</f>
        <v>#REF!</v>
      </c>
      <c r="J127" s="109" t="e">
        <f t="shared" si="17"/>
        <v>#REF!</v>
      </c>
      <c r="K127" s="24" t="s">
        <v>166</v>
      </c>
    </row>
    <row r="128" spans="2:11" ht="30" customHeight="1">
      <c r="B128" s="62"/>
      <c r="C128" s="23" t="s">
        <v>26</v>
      </c>
      <c r="D128" s="23" t="s">
        <v>6</v>
      </c>
      <c r="E128" s="22" t="e">
        <f>#REF!</f>
        <v>#REF!</v>
      </c>
      <c r="F128" s="22" t="e">
        <f>INT(E128*$I128)</f>
        <v>#REF!</v>
      </c>
      <c r="G128" s="22" t="e">
        <f t="shared" si="16"/>
        <v>#REF!</v>
      </c>
      <c r="H128" s="22" t="e">
        <f>INT(G128*$I128)</f>
        <v>#REF!</v>
      </c>
      <c r="I128" s="22" t="e">
        <f>'일위대가목록 '!G55</f>
        <v>#REF!</v>
      </c>
      <c r="J128" s="109" t="e">
        <f t="shared" si="17"/>
        <v>#REF!</v>
      </c>
      <c r="K128" s="24" t="s">
        <v>223</v>
      </c>
    </row>
    <row r="129" spans="2:11" ht="30" customHeight="1">
      <c r="B129" s="62"/>
      <c r="C129" s="23" t="s">
        <v>27</v>
      </c>
      <c r="D129" s="23" t="s">
        <v>6</v>
      </c>
      <c r="E129" s="22" t="e">
        <f>#REF!</f>
        <v>#REF!</v>
      </c>
      <c r="F129" s="22" t="e">
        <f>INT(E129*$I129)</f>
        <v>#REF!</v>
      </c>
      <c r="G129" s="22" t="e">
        <f t="shared" si="16"/>
        <v>#REF!</v>
      </c>
      <c r="H129" s="22" t="e">
        <f>INT(G129*$I129)</f>
        <v>#REF!</v>
      </c>
      <c r="I129" s="22" t="e">
        <f>'일위대가목록 '!G56</f>
        <v>#REF!</v>
      </c>
      <c r="J129" s="109" t="e">
        <f t="shared" si="17"/>
        <v>#REF!</v>
      </c>
      <c r="K129" s="24" t="s">
        <v>224</v>
      </c>
    </row>
    <row r="130" spans="2:11" ht="30" customHeight="1">
      <c r="B130" s="24" t="s">
        <v>34</v>
      </c>
      <c r="C130" s="23"/>
      <c r="D130" s="23"/>
      <c r="E130" s="22"/>
      <c r="F130" s="22" t="e">
        <f>SUM(F127:F129)</f>
        <v>#REF!</v>
      </c>
      <c r="G130" s="22">
        <f t="shared" si="16"/>
        <v>0</v>
      </c>
      <c r="H130" s="22" t="e">
        <f>SUM(H127:H129)</f>
        <v>#REF!</v>
      </c>
      <c r="I130" s="22" t="e">
        <f>SUM(I127:I129)</f>
        <v>#REF!</v>
      </c>
      <c r="J130" s="109" t="e">
        <f t="shared" si="17"/>
        <v>#REF!</v>
      </c>
      <c r="K130" s="24"/>
    </row>
    <row r="131" spans="2:11" ht="30" customHeight="1">
      <c r="B131" s="24"/>
      <c r="C131" s="23"/>
      <c r="D131" s="23"/>
      <c r="E131" s="22"/>
      <c r="F131" s="22"/>
      <c r="G131" s="22"/>
      <c r="H131" s="22"/>
      <c r="I131" s="22"/>
      <c r="J131" s="109"/>
      <c r="K131" s="24"/>
    </row>
    <row r="132" spans="2:11" ht="30" customHeight="1">
      <c r="B132" s="58" t="s">
        <v>132</v>
      </c>
      <c r="C132" s="23"/>
      <c r="D132" s="23"/>
      <c r="E132" s="22"/>
      <c r="F132" s="22"/>
      <c r="G132" s="22">
        <v>0</v>
      </c>
      <c r="H132" s="22">
        <v>0</v>
      </c>
      <c r="I132" s="22"/>
      <c r="J132" s="109">
        <v>0</v>
      </c>
      <c r="K132" s="24"/>
    </row>
    <row r="133" spans="2:11" ht="30" customHeight="1">
      <c r="B133" s="24" t="s">
        <v>133</v>
      </c>
      <c r="C133" s="23" t="s">
        <v>134</v>
      </c>
      <c r="D133" s="23" t="s">
        <v>127</v>
      </c>
      <c r="E133" s="22" t="e">
        <f>#REF!</f>
        <v>#REF!</v>
      </c>
      <c r="F133" s="22" t="e">
        <f>E133*I133</f>
        <v>#REF!</v>
      </c>
      <c r="G133" s="22" t="e">
        <f>E133</f>
        <v>#REF!</v>
      </c>
      <c r="H133" s="22" t="e">
        <f>G133*I133</f>
        <v>#REF!</v>
      </c>
      <c r="I133" s="22" t="e">
        <f>'일위대가목록 '!G57</f>
        <v>#REF!</v>
      </c>
      <c r="J133" s="111"/>
      <c r="K133" s="24" t="s">
        <v>167</v>
      </c>
    </row>
    <row r="134" spans="2:11" ht="30" customHeight="1">
      <c r="B134" s="24"/>
      <c r="C134" s="23" t="s">
        <v>135</v>
      </c>
      <c r="D134" s="23" t="s">
        <v>127</v>
      </c>
      <c r="E134" s="22" t="e">
        <f>#REF!</f>
        <v>#REF!</v>
      </c>
      <c r="F134" s="22" t="e">
        <f>E134*I134</f>
        <v>#REF!</v>
      </c>
      <c r="G134" s="22" t="e">
        <f>E134</f>
        <v>#REF!</v>
      </c>
      <c r="H134" s="22" t="e">
        <f>G134*I134</f>
        <v>#REF!</v>
      </c>
      <c r="I134" s="22" t="e">
        <f>'일위대가목록 '!G58</f>
        <v>#REF!</v>
      </c>
      <c r="J134" s="111"/>
      <c r="K134" s="24" t="s">
        <v>225</v>
      </c>
    </row>
    <row r="135" spans="2:11" ht="30" customHeight="1">
      <c r="B135" s="24"/>
      <c r="C135" s="23" t="s">
        <v>136</v>
      </c>
      <c r="D135" s="23" t="s">
        <v>127</v>
      </c>
      <c r="E135" s="22" t="e">
        <f>#REF!</f>
        <v>#REF!</v>
      </c>
      <c r="F135" s="22" t="e">
        <f>E135*I135</f>
        <v>#REF!</v>
      </c>
      <c r="G135" s="22" t="e">
        <f>E135</f>
        <v>#REF!</v>
      </c>
      <c r="H135" s="22" t="e">
        <f>G135*I135</f>
        <v>#REF!</v>
      </c>
      <c r="I135" s="22" t="e">
        <f>'일위대가목록 '!G59</f>
        <v>#REF!</v>
      </c>
      <c r="J135" s="111"/>
      <c r="K135" s="24" t="s">
        <v>45</v>
      </c>
    </row>
    <row r="136" spans="2:11" ht="30" customHeight="1">
      <c r="B136" s="24" t="s">
        <v>34</v>
      </c>
      <c r="C136" s="23"/>
      <c r="D136" s="23"/>
      <c r="E136" s="22"/>
      <c r="F136" s="22" t="e">
        <f>SUM(F133:F135)</f>
        <v>#REF!</v>
      </c>
      <c r="G136" s="22">
        <v>0</v>
      </c>
      <c r="H136" s="22" t="e">
        <f>SUM(H133:H135)</f>
        <v>#REF!</v>
      </c>
      <c r="I136" s="22" t="e">
        <f>SUM(I133:I135)</f>
        <v>#REF!</v>
      </c>
      <c r="J136" s="111"/>
      <c r="K136" s="24"/>
    </row>
    <row r="137" spans="2:11" ht="30" customHeight="1">
      <c r="B137" s="24"/>
      <c r="C137" s="23"/>
      <c r="D137" s="74"/>
      <c r="E137" s="22"/>
      <c r="F137" s="22"/>
      <c r="G137" s="22">
        <f t="shared" ref="G137:G148" si="18">E137</f>
        <v>0</v>
      </c>
      <c r="H137" s="22"/>
      <c r="I137" s="22"/>
      <c r="J137" s="109"/>
      <c r="K137" s="26"/>
    </row>
    <row r="138" spans="2:11" ht="30" customHeight="1">
      <c r="B138" s="53" t="s">
        <v>2</v>
      </c>
      <c r="C138" s="23"/>
      <c r="D138" s="74"/>
      <c r="E138" s="22"/>
      <c r="F138" s="61" t="e">
        <f>INT(SUM(F141,F146))</f>
        <v>#REF!</v>
      </c>
      <c r="G138" s="22">
        <f t="shared" si="18"/>
        <v>0</v>
      </c>
      <c r="H138" s="61" t="e">
        <f>INT(SUM(H141,H146))</f>
        <v>#REF!</v>
      </c>
      <c r="I138" s="61" t="e">
        <f>INT(SUM(I141,I146))</f>
        <v>#REF!</v>
      </c>
      <c r="J138" s="109" t="e">
        <f t="shared" ref="J138:J158" si="19">I138/$I$28</f>
        <v>#REF!</v>
      </c>
      <c r="K138" s="26"/>
    </row>
    <row r="139" spans="2:11" ht="30" customHeight="1">
      <c r="B139" s="58" t="s">
        <v>11</v>
      </c>
      <c r="C139" s="23"/>
      <c r="D139" s="23"/>
      <c r="E139" s="22"/>
      <c r="F139" s="22"/>
      <c r="G139" s="22">
        <f t="shared" si="18"/>
        <v>0</v>
      </c>
      <c r="H139" s="22">
        <f>INT(G139*$I139)</f>
        <v>0</v>
      </c>
      <c r="I139" s="22"/>
      <c r="J139" s="109" t="e">
        <f t="shared" si="19"/>
        <v>#REF!</v>
      </c>
      <c r="K139" s="24"/>
    </row>
    <row r="140" spans="2:11" ht="30" customHeight="1">
      <c r="B140" s="24" t="s">
        <v>199</v>
      </c>
      <c r="C140" s="23" t="s">
        <v>25</v>
      </c>
      <c r="D140" s="23" t="s">
        <v>127</v>
      </c>
      <c r="E140" s="22" t="e">
        <f>#REF!</f>
        <v>#REF!</v>
      </c>
      <c r="F140" s="22" t="e">
        <f>INT(E140*$I140)</f>
        <v>#REF!</v>
      </c>
      <c r="G140" s="22" t="e">
        <f t="shared" si="18"/>
        <v>#REF!</v>
      </c>
      <c r="H140" s="22" t="e">
        <f t="shared" ref="H140:H147" si="20">INT(G140*$I140)</f>
        <v>#REF!</v>
      </c>
      <c r="I140" s="22" t="e">
        <f>'일위대가목록 '!G60</f>
        <v>#REF!</v>
      </c>
      <c r="J140" s="109" t="e">
        <f t="shared" si="19"/>
        <v>#REF!</v>
      </c>
      <c r="K140" s="24" t="s">
        <v>226</v>
      </c>
    </row>
    <row r="141" spans="2:11" ht="30" customHeight="1">
      <c r="B141" s="24" t="s">
        <v>34</v>
      </c>
      <c r="C141" s="23"/>
      <c r="D141" s="23"/>
      <c r="E141" s="22"/>
      <c r="F141" s="22" t="e">
        <f>SUM(F140:F140)</f>
        <v>#REF!</v>
      </c>
      <c r="G141" s="22">
        <f t="shared" si="18"/>
        <v>0</v>
      </c>
      <c r="H141" s="22" t="e">
        <f>SUM(H140:H140)</f>
        <v>#REF!</v>
      </c>
      <c r="I141" s="22" t="e">
        <f>SUM(I140:I140)</f>
        <v>#REF!</v>
      </c>
      <c r="J141" s="109" t="e">
        <f t="shared" si="19"/>
        <v>#REF!</v>
      </c>
      <c r="K141" s="24"/>
    </row>
    <row r="142" spans="2:11" ht="30" customHeight="1">
      <c r="B142" s="24"/>
      <c r="C142" s="23"/>
      <c r="D142" s="23"/>
      <c r="E142" s="22"/>
      <c r="F142" s="22"/>
      <c r="G142" s="22">
        <f t="shared" si="18"/>
        <v>0</v>
      </c>
      <c r="H142" s="22">
        <f t="shared" si="20"/>
        <v>0</v>
      </c>
      <c r="I142" s="22"/>
      <c r="J142" s="109" t="e">
        <f t="shared" si="19"/>
        <v>#REF!</v>
      </c>
      <c r="K142" s="24"/>
    </row>
    <row r="143" spans="2:11" ht="30" customHeight="1">
      <c r="B143" s="58" t="s">
        <v>12</v>
      </c>
      <c r="C143" s="23"/>
      <c r="D143" s="23"/>
      <c r="E143" s="22"/>
      <c r="F143" s="22"/>
      <c r="G143" s="22">
        <f t="shared" si="18"/>
        <v>0</v>
      </c>
      <c r="H143" s="22">
        <f t="shared" si="20"/>
        <v>0</v>
      </c>
      <c r="I143" s="22"/>
      <c r="J143" s="109" t="e">
        <f t="shared" si="19"/>
        <v>#REF!</v>
      </c>
      <c r="K143" s="24"/>
    </row>
    <row r="144" spans="2:11" ht="30" customHeight="1">
      <c r="B144" s="24" t="s">
        <v>13</v>
      </c>
      <c r="C144" s="23"/>
      <c r="D144" s="23" t="s">
        <v>14</v>
      </c>
      <c r="E144" s="22" t="e">
        <f>#REF!</f>
        <v>#REF!</v>
      </c>
      <c r="F144" s="22" t="e">
        <f>INT(E144*$I144)</f>
        <v>#REF!</v>
      </c>
      <c r="G144" s="22" t="e">
        <f t="shared" si="18"/>
        <v>#REF!</v>
      </c>
      <c r="H144" s="22" t="e">
        <f t="shared" si="20"/>
        <v>#REF!</v>
      </c>
      <c r="I144" s="22" t="e">
        <f>'일위대가목록 '!G61</f>
        <v>#REF!</v>
      </c>
      <c r="J144" s="109" t="e">
        <f t="shared" si="19"/>
        <v>#REF!</v>
      </c>
      <c r="K144" s="24" t="s">
        <v>168</v>
      </c>
    </row>
    <row r="145" spans="2:11" ht="30" customHeight="1">
      <c r="B145" s="24" t="s">
        <v>32</v>
      </c>
      <c r="C145" s="23"/>
      <c r="D145" s="23" t="s">
        <v>14</v>
      </c>
      <c r="E145" s="22" t="e">
        <f>#REF!</f>
        <v>#REF!</v>
      </c>
      <c r="F145" s="22" t="e">
        <f>INT(E145*$I145)</f>
        <v>#REF!</v>
      </c>
      <c r="G145" s="22" t="e">
        <f t="shared" si="18"/>
        <v>#REF!</v>
      </c>
      <c r="H145" s="22" t="e">
        <f t="shared" si="20"/>
        <v>#REF!</v>
      </c>
      <c r="I145" s="22" t="e">
        <f>'일위대가목록 '!G62</f>
        <v>#REF!</v>
      </c>
      <c r="J145" s="109" t="e">
        <f t="shared" si="19"/>
        <v>#REF!</v>
      </c>
      <c r="K145" s="24" t="s">
        <v>227</v>
      </c>
    </row>
    <row r="146" spans="2:11" ht="30" customHeight="1">
      <c r="B146" s="24" t="s">
        <v>34</v>
      </c>
      <c r="C146" s="23"/>
      <c r="D146" s="23"/>
      <c r="E146" s="22"/>
      <c r="F146" s="22" t="e">
        <f>SUM(F144:F145)</f>
        <v>#REF!</v>
      </c>
      <c r="G146" s="22">
        <f t="shared" si="18"/>
        <v>0</v>
      </c>
      <c r="H146" s="22" t="e">
        <f>SUM(H144:H145)</f>
        <v>#REF!</v>
      </c>
      <c r="I146" s="22" t="e">
        <f>SUM(I144:I145)</f>
        <v>#REF!</v>
      </c>
      <c r="J146" s="109" t="e">
        <f t="shared" si="19"/>
        <v>#REF!</v>
      </c>
      <c r="K146" s="24"/>
    </row>
    <row r="147" spans="2:11" ht="30" customHeight="1">
      <c r="B147" s="24"/>
      <c r="C147" s="23"/>
      <c r="D147" s="23"/>
      <c r="E147" s="22"/>
      <c r="F147" s="22"/>
      <c r="G147" s="22">
        <f t="shared" si="18"/>
        <v>0</v>
      </c>
      <c r="H147" s="22">
        <f t="shared" si="20"/>
        <v>0</v>
      </c>
      <c r="I147" s="22"/>
      <c r="J147" s="109" t="e">
        <f t="shared" si="19"/>
        <v>#REF!</v>
      </c>
      <c r="K147" s="24"/>
    </row>
    <row r="148" spans="2:11" ht="30" customHeight="1">
      <c r="B148" s="53" t="s">
        <v>3</v>
      </c>
      <c r="C148" s="75"/>
      <c r="D148" s="75"/>
      <c r="E148" s="22"/>
      <c r="F148" s="61" t="e">
        <f>SUM(F153)</f>
        <v>#REF!</v>
      </c>
      <c r="G148" s="22">
        <f t="shared" si="18"/>
        <v>0</v>
      </c>
      <c r="H148" s="61" t="e">
        <f>SUM(H153)</f>
        <v>#REF!</v>
      </c>
      <c r="I148" s="61" t="e">
        <f>SUM(I153)</f>
        <v>#REF!</v>
      </c>
      <c r="J148" s="109" t="e">
        <f t="shared" si="19"/>
        <v>#REF!</v>
      </c>
      <c r="K148" s="24"/>
    </row>
    <row r="149" spans="2:11" ht="30" customHeight="1">
      <c r="B149" s="58" t="s">
        <v>200</v>
      </c>
      <c r="C149" s="23"/>
      <c r="D149" s="23"/>
      <c r="E149" s="22"/>
      <c r="F149" s="22"/>
      <c r="G149" s="22">
        <f t="shared" ref="G149:G154" si="21">E149</f>
        <v>0</v>
      </c>
      <c r="H149" s="22">
        <f>INT(G149*$I149)</f>
        <v>0</v>
      </c>
      <c r="I149" s="22"/>
      <c r="J149" s="109" t="e">
        <f t="shared" si="19"/>
        <v>#REF!</v>
      </c>
      <c r="K149" s="24"/>
    </row>
    <row r="150" spans="2:11" ht="30" customHeight="1">
      <c r="B150" s="24" t="s">
        <v>84</v>
      </c>
      <c r="C150" s="23" t="s">
        <v>25</v>
      </c>
      <c r="D150" s="23" t="s">
        <v>52</v>
      </c>
      <c r="E150" s="22" t="e">
        <f>#REF!</f>
        <v>#REF!</v>
      </c>
      <c r="F150" s="22" t="e">
        <f>INT(E150*$I150)</f>
        <v>#REF!</v>
      </c>
      <c r="G150" s="22" t="e">
        <f t="shared" si="21"/>
        <v>#REF!</v>
      </c>
      <c r="H150" s="22" t="e">
        <f>INT(G150*$I150)</f>
        <v>#REF!</v>
      </c>
      <c r="I150" s="22" t="e">
        <f>'일위대가목록 '!G63</f>
        <v>#REF!</v>
      </c>
      <c r="J150" s="109" t="e">
        <f t="shared" si="19"/>
        <v>#REF!</v>
      </c>
      <c r="K150" s="24" t="s">
        <v>228</v>
      </c>
    </row>
    <row r="151" spans="2:11" ht="30" customHeight="1">
      <c r="B151" s="24"/>
      <c r="C151" s="23" t="s">
        <v>26</v>
      </c>
      <c r="D151" s="23" t="s">
        <v>52</v>
      </c>
      <c r="E151" s="22" t="e">
        <f>#REF!</f>
        <v>#REF!</v>
      </c>
      <c r="F151" s="22" t="e">
        <f>INT(E151*$I151)</f>
        <v>#REF!</v>
      </c>
      <c r="G151" s="22" t="e">
        <f t="shared" si="21"/>
        <v>#REF!</v>
      </c>
      <c r="H151" s="22" t="e">
        <f>INT(G151*$I151)</f>
        <v>#REF!</v>
      </c>
      <c r="I151" s="22" t="e">
        <f>'일위대가목록 '!G64</f>
        <v>#REF!</v>
      </c>
      <c r="J151" s="109" t="e">
        <f t="shared" si="19"/>
        <v>#REF!</v>
      </c>
      <c r="K151" s="24" t="s">
        <v>169</v>
      </c>
    </row>
    <row r="152" spans="2:11" ht="30" customHeight="1">
      <c r="B152" s="24"/>
      <c r="C152" s="23" t="s">
        <v>27</v>
      </c>
      <c r="D152" s="23" t="s">
        <v>52</v>
      </c>
      <c r="E152" s="22" t="e">
        <f>#REF!</f>
        <v>#REF!</v>
      </c>
      <c r="F152" s="22" t="e">
        <f>INT(E152*$I152)</f>
        <v>#REF!</v>
      </c>
      <c r="G152" s="22" t="e">
        <f t="shared" si="21"/>
        <v>#REF!</v>
      </c>
      <c r="H152" s="22" t="e">
        <f>INT(G152*$I152)</f>
        <v>#REF!</v>
      </c>
      <c r="I152" s="22" t="e">
        <f>'일위대가목록 '!G65</f>
        <v>#REF!</v>
      </c>
      <c r="J152" s="109" t="e">
        <f t="shared" si="19"/>
        <v>#REF!</v>
      </c>
      <c r="K152" s="24" t="s">
        <v>229</v>
      </c>
    </row>
    <row r="153" spans="2:11" ht="30" customHeight="1">
      <c r="B153" s="24" t="s">
        <v>18</v>
      </c>
      <c r="C153" s="23"/>
      <c r="D153" s="23"/>
      <c r="E153" s="22"/>
      <c r="F153" s="22" t="e">
        <f>SUM(F150:F152)</f>
        <v>#REF!</v>
      </c>
      <c r="G153" s="22">
        <f t="shared" si="21"/>
        <v>0</v>
      </c>
      <c r="H153" s="22" t="e">
        <f>SUM(H150:H152)</f>
        <v>#REF!</v>
      </c>
      <c r="I153" s="22" t="e">
        <f>SUM(I150:I152)</f>
        <v>#REF!</v>
      </c>
      <c r="J153" s="109" t="e">
        <f t="shared" si="19"/>
        <v>#REF!</v>
      </c>
      <c r="K153" s="24"/>
    </row>
    <row r="154" spans="2:11" ht="30" customHeight="1">
      <c r="B154" s="24"/>
      <c r="C154" s="23"/>
      <c r="D154" s="23"/>
      <c r="E154" s="22"/>
      <c r="F154" s="22"/>
      <c r="G154" s="22">
        <f t="shared" si="21"/>
        <v>0</v>
      </c>
      <c r="H154" s="22">
        <f>INT(G154*$I154)</f>
        <v>0</v>
      </c>
      <c r="I154" s="22"/>
      <c r="J154" s="109" t="e">
        <f t="shared" si="19"/>
        <v>#REF!</v>
      </c>
      <c r="K154" s="24"/>
    </row>
    <row r="155" spans="2:11" ht="30" customHeight="1">
      <c r="B155" s="53" t="s">
        <v>4</v>
      </c>
      <c r="C155" s="54"/>
      <c r="D155" s="54"/>
      <c r="E155" s="22"/>
      <c r="F155" s="61" t="e">
        <f>SUM(F158,F162)</f>
        <v>#REF!</v>
      </c>
      <c r="G155" s="22">
        <f>E155</f>
        <v>0</v>
      </c>
      <c r="H155" s="61" t="e">
        <f>SUM(H158,H162)</f>
        <v>#REF!</v>
      </c>
      <c r="I155" s="61" t="e">
        <f>SUM(I158,I162)</f>
        <v>#REF!</v>
      </c>
      <c r="J155" s="109" t="e">
        <f t="shared" si="19"/>
        <v>#REF!</v>
      </c>
      <c r="K155" s="26"/>
    </row>
    <row r="156" spans="2:11" ht="30" customHeight="1">
      <c r="B156" s="58" t="s">
        <v>184</v>
      </c>
      <c r="C156" s="23"/>
      <c r="D156" s="23"/>
      <c r="E156" s="22"/>
      <c r="F156" s="22"/>
      <c r="G156" s="22">
        <f t="shared" ref="G156:G163" si="22">E156</f>
        <v>0</v>
      </c>
      <c r="H156" s="22">
        <f t="shared" ref="H156:H163" si="23">INT(G156*$I156)</f>
        <v>0</v>
      </c>
      <c r="I156" s="22"/>
      <c r="J156" s="109" t="e">
        <f t="shared" si="19"/>
        <v>#REF!</v>
      </c>
      <c r="K156" s="24"/>
    </row>
    <row r="157" spans="2:11" ht="30" customHeight="1">
      <c r="B157" s="24" t="s">
        <v>15</v>
      </c>
      <c r="C157" s="23"/>
      <c r="D157" s="23" t="s">
        <v>6</v>
      </c>
      <c r="E157" s="22" t="e">
        <f>#REF!</f>
        <v>#REF!</v>
      </c>
      <c r="F157" s="22" t="e">
        <f>INT(E157*$I157)</f>
        <v>#REF!</v>
      </c>
      <c r="G157" s="22" t="e">
        <f t="shared" si="22"/>
        <v>#REF!</v>
      </c>
      <c r="H157" s="22" t="e">
        <f t="shared" si="23"/>
        <v>#REF!</v>
      </c>
      <c r="I157" s="22" t="e">
        <f>'일위대가목록 '!G66</f>
        <v>#REF!</v>
      </c>
      <c r="J157" s="109" t="e">
        <f t="shared" si="19"/>
        <v>#REF!</v>
      </c>
      <c r="K157" s="24" t="s">
        <v>230</v>
      </c>
    </row>
    <row r="158" spans="2:11" ht="30" customHeight="1">
      <c r="B158" s="24" t="s">
        <v>34</v>
      </c>
      <c r="C158" s="23"/>
      <c r="D158" s="23"/>
      <c r="E158" s="22"/>
      <c r="F158" s="22" t="e">
        <f>SUM(F157)</f>
        <v>#REF!</v>
      </c>
      <c r="G158" s="22">
        <f t="shared" si="22"/>
        <v>0</v>
      </c>
      <c r="H158" s="22" t="e">
        <f>SUM(H157)</f>
        <v>#REF!</v>
      </c>
      <c r="I158" s="22" t="e">
        <f>SUM(I157)</f>
        <v>#REF!</v>
      </c>
      <c r="J158" s="109" t="e">
        <f t="shared" si="19"/>
        <v>#REF!</v>
      </c>
      <c r="K158" s="24"/>
    </row>
    <row r="159" spans="2:11" ht="30" customHeight="1">
      <c r="B159" s="24"/>
      <c r="C159" s="23"/>
      <c r="D159" s="23"/>
      <c r="E159" s="22"/>
      <c r="F159" s="22"/>
      <c r="G159" s="22"/>
      <c r="H159" s="22"/>
      <c r="I159" s="22"/>
      <c r="J159" s="109"/>
      <c r="K159" s="24"/>
    </row>
    <row r="160" spans="2:11" ht="30" customHeight="1">
      <c r="B160" s="53" t="s">
        <v>185</v>
      </c>
      <c r="C160" s="23"/>
      <c r="D160" s="23"/>
      <c r="E160" s="22"/>
      <c r="F160" s="22"/>
      <c r="G160" s="22">
        <f t="shared" si="22"/>
        <v>0</v>
      </c>
      <c r="H160" s="22">
        <f t="shared" si="23"/>
        <v>0</v>
      </c>
      <c r="I160" s="22"/>
      <c r="J160" s="109" t="e">
        <f>I160/$I$28</f>
        <v>#REF!</v>
      </c>
      <c r="K160" s="24"/>
    </row>
    <row r="161" spans="2:11" ht="30" customHeight="1">
      <c r="B161" s="24" t="s">
        <v>16</v>
      </c>
      <c r="C161" s="23" t="s">
        <v>25</v>
      </c>
      <c r="D161" s="23" t="s">
        <v>17</v>
      </c>
      <c r="E161" s="76" t="e">
        <f>#REF!</f>
        <v>#REF!</v>
      </c>
      <c r="F161" s="22" t="e">
        <f>INT(E161*$I161)</f>
        <v>#REF!</v>
      </c>
      <c r="G161" s="22" t="e">
        <f t="shared" si="22"/>
        <v>#REF!</v>
      </c>
      <c r="H161" s="22" t="e">
        <f t="shared" si="23"/>
        <v>#REF!</v>
      </c>
      <c r="I161" s="22" t="e">
        <f>'일위대가목록 '!G67</f>
        <v>#REF!</v>
      </c>
      <c r="J161" s="109" t="e">
        <f>I161/$I$28</f>
        <v>#REF!</v>
      </c>
      <c r="K161" s="24" t="s">
        <v>170</v>
      </c>
    </row>
    <row r="162" spans="2:11" ht="30" customHeight="1">
      <c r="B162" s="24" t="s">
        <v>34</v>
      </c>
      <c r="C162" s="23"/>
      <c r="D162" s="23"/>
      <c r="E162" s="22"/>
      <c r="F162" s="22" t="e">
        <f>SUM(F161:F161)</f>
        <v>#REF!</v>
      </c>
      <c r="G162" s="22">
        <f t="shared" si="22"/>
        <v>0</v>
      </c>
      <c r="H162" s="22" t="e">
        <f>SUM(H161:H161)</f>
        <v>#REF!</v>
      </c>
      <c r="I162" s="22" t="e">
        <f>SUM(I161:I161)</f>
        <v>#REF!</v>
      </c>
      <c r="J162" s="109" t="e">
        <f>I162/$I$28</f>
        <v>#REF!</v>
      </c>
      <c r="K162" s="24"/>
    </row>
    <row r="163" spans="2:11" ht="30" customHeight="1">
      <c r="B163" s="24"/>
      <c r="C163" s="23"/>
      <c r="D163" s="23"/>
      <c r="E163" s="22"/>
      <c r="F163" s="22"/>
      <c r="G163" s="22">
        <f t="shared" si="22"/>
        <v>0</v>
      </c>
      <c r="H163" s="22">
        <f t="shared" si="23"/>
        <v>0</v>
      </c>
      <c r="I163" s="22"/>
      <c r="J163" s="109"/>
      <c r="K163" s="24"/>
    </row>
  </sheetData>
  <mergeCells count="8">
    <mergeCell ref="B1:K1"/>
    <mergeCell ref="G3:H3"/>
    <mergeCell ref="K3:K4"/>
    <mergeCell ref="B3:B4"/>
    <mergeCell ref="C3:C4"/>
    <mergeCell ref="D3:D4"/>
    <mergeCell ref="I3:J3"/>
    <mergeCell ref="E3:F3"/>
  </mergeCells>
  <phoneticPr fontId="5" type="noConversion"/>
  <printOptions verticalCentered="1"/>
  <pageMargins left="1.32" right="0.27" top="0.31496062992125984" bottom="0.39370078740157483" header="0.42" footer="0.51181102362204722"/>
  <pageSetup paperSize="9" scale="6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">
    <tabColor rgb="FFC00000"/>
  </sheetPr>
  <dimension ref="A1:L123"/>
  <sheetViews>
    <sheetView view="pageBreakPreview" zoomScale="85" zoomScaleNormal="85" zoomScaleSheetLayoutView="85" workbookViewId="0">
      <pane ySplit="6" topLeftCell="A7" activePane="bottomLeft" state="frozen"/>
      <selection activeCell="F14" sqref="F14"/>
      <selection pane="bottomLeft" activeCell="F14" sqref="F14"/>
    </sheetView>
  </sheetViews>
  <sheetFormatPr defaultRowHeight="17.25"/>
  <cols>
    <col min="1" max="1" width="1.875" style="33" customWidth="1"/>
    <col min="2" max="5" width="1.625" style="33" customWidth="1"/>
    <col min="6" max="6" width="41.375" style="33" customWidth="1"/>
    <col min="7" max="7" width="9.625" style="33" customWidth="1"/>
    <col min="8" max="8" width="4.625" style="33" customWidth="1"/>
    <col min="9" max="9" width="48.625" style="33" hidden="1" customWidth="1"/>
    <col min="10" max="10" width="8.5" style="33" hidden="1" customWidth="1"/>
    <col min="11" max="11" width="8" style="33" hidden="1" customWidth="1"/>
    <col min="12" max="12" width="9" style="101" customWidth="1"/>
    <col min="13" max="16384" width="9" style="33"/>
  </cols>
  <sheetData>
    <row r="1" spans="1:12">
      <c r="A1" s="119"/>
      <c r="B1" s="120"/>
      <c r="C1" s="120"/>
      <c r="D1" s="120"/>
      <c r="E1" s="120"/>
      <c r="F1" s="120"/>
      <c r="G1" s="121"/>
      <c r="H1" s="121"/>
      <c r="I1" s="122"/>
      <c r="J1" s="122"/>
      <c r="K1" s="122"/>
      <c r="L1" s="123"/>
    </row>
    <row r="2" spans="1:12" ht="25.5">
      <c r="A2" s="119"/>
      <c r="B2" s="878" t="s">
        <v>313</v>
      </c>
      <c r="C2" s="878"/>
      <c r="D2" s="878"/>
      <c r="E2" s="878"/>
      <c r="F2" s="878"/>
      <c r="G2" s="878"/>
      <c r="H2" s="878"/>
      <c r="I2" s="878"/>
      <c r="J2" s="878"/>
      <c r="K2" s="878"/>
      <c r="L2" s="878"/>
    </row>
    <row r="3" spans="1:12" ht="27.75" customHeight="1">
      <c r="A3" s="119"/>
      <c r="B3" s="380" t="s">
        <v>645</v>
      </c>
      <c r="C3" s="380"/>
      <c r="D3" s="380"/>
      <c r="E3" s="380"/>
      <c r="F3" s="380"/>
      <c r="G3" s="124"/>
      <c r="H3" s="124"/>
      <c r="I3" s="125"/>
      <c r="J3" s="125"/>
      <c r="K3" s="125"/>
      <c r="L3" s="126"/>
    </row>
    <row r="4" spans="1:12">
      <c r="A4" s="119"/>
      <c r="B4" s="879" t="s">
        <v>140</v>
      </c>
      <c r="C4" s="880"/>
      <c r="D4" s="880"/>
      <c r="E4" s="880"/>
      <c r="F4" s="880"/>
      <c r="G4" s="883" t="s">
        <v>141</v>
      </c>
      <c r="H4" s="884" t="s">
        <v>97</v>
      </c>
      <c r="I4" s="885" t="s">
        <v>231</v>
      </c>
      <c r="J4" s="889" t="s">
        <v>499</v>
      </c>
      <c r="K4" s="889" t="s">
        <v>489</v>
      </c>
      <c r="L4" s="892" t="s">
        <v>522</v>
      </c>
    </row>
    <row r="5" spans="1:12">
      <c r="A5" s="119"/>
      <c r="B5" s="881"/>
      <c r="C5" s="882"/>
      <c r="D5" s="882"/>
      <c r="E5" s="882"/>
      <c r="F5" s="882"/>
      <c r="G5" s="883"/>
      <c r="H5" s="884"/>
      <c r="I5" s="886"/>
      <c r="J5" s="890"/>
      <c r="K5" s="890"/>
      <c r="L5" s="893"/>
    </row>
    <row r="6" spans="1:12" ht="8.25" customHeight="1">
      <c r="A6" s="148"/>
      <c r="B6" s="127"/>
      <c r="C6" s="127"/>
      <c r="D6" s="127"/>
      <c r="E6" s="127"/>
      <c r="F6" s="127"/>
      <c r="G6" s="127"/>
      <c r="H6" s="127"/>
      <c r="I6" s="128"/>
      <c r="J6" s="128"/>
      <c r="K6" s="128"/>
      <c r="L6" s="129"/>
    </row>
    <row r="7" spans="1:12" s="39" customFormat="1" ht="26.45" customHeight="1">
      <c r="A7" s="130"/>
      <c r="B7" s="140" t="s">
        <v>93</v>
      </c>
      <c r="C7" s="141"/>
      <c r="D7" s="141"/>
      <c r="E7" s="141"/>
      <c r="F7" s="137"/>
      <c r="G7" s="131"/>
      <c r="H7" s="131"/>
      <c r="I7" s="346"/>
      <c r="J7" s="449"/>
      <c r="K7" s="449"/>
      <c r="L7" s="449"/>
    </row>
    <row r="8" spans="1:12" s="39" customFormat="1" ht="26.45" customHeight="1">
      <c r="A8" s="130"/>
      <c r="B8" s="146"/>
      <c r="C8" s="142" t="s">
        <v>94</v>
      </c>
      <c r="D8" s="142"/>
      <c r="E8" s="142"/>
      <c r="F8" s="138"/>
      <c r="G8" s="133"/>
      <c r="H8" s="133"/>
      <c r="I8" s="347"/>
      <c r="J8" s="450"/>
      <c r="K8" s="450"/>
      <c r="L8" s="450"/>
    </row>
    <row r="9" spans="1:12" s="39" customFormat="1" ht="26.45" customHeight="1">
      <c r="A9" s="130"/>
      <c r="B9" s="146"/>
      <c r="C9" s="142"/>
      <c r="D9" s="142" t="s">
        <v>23</v>
      </c>
      <c r="E9" s="142"/>
      <c r="F9" s="138"/>
      <c r="G9" s="133"/>
      <c r="H9" s="133"/>
      <c r="I9" s="347"/>
      <c r="J9" s="450"/>
      <c r="K9" s="450"/>
      <c r="L9" s="450"/>
    </row>
    <row r="10" spans="1:12" s="39" customFormat="1" ht="26.45" customHeight="1">
      <c r="A10" s="130"/>
      <c r="B10" s="146"/>
      <c r="C10" s="142"/>
      <c r="D10" s="142"/>
      <c r="E10" s="183" t="s">
        <v>24</v>
      </c>
      <c r="F10" s="138"/>
      <c r="G10" s="135" t="s">
        <v>26</v>
      </c>
      <c r="H10" s="135" t="s">
        <v>6</v>
      </c>
      <c r="I10" s="351" t="s">
        <v>418</v>
      </c>
      <c r="J10" s="450"/>
      <c r="K10" s="489">
        <v>10</v>
      </c>
      <c r="L10" s="637">
        <v>5</v>
      </c>
    </row>
    <row r="11" spans="1:12" s="39" customFormat="1" ht="26.45" customHeight="1">
      <c r="A11" s="130"/>
      <c r="B11" s="143"/>
      <c r="C11" s="142"/>
      <c r="D11" s="142"/>
      <c r="E11" s="142"/>
      <c r="F11" s="138"/>
      <c r="G11" s="135" t="s">
        <v>27</v>
      </c>
      <c r="H11" s="135" t="s">
        <v>6</v>
      </c>
      <c r="I11" s="351" t="s">
        <v>487</v>
      </c>
      <c r="J11" s="450"/>
      <c r="K11" s="489">
        <v>10</v>
      </c>
      <c r="L11" s="637">
        <v>5</v>
      </c>
    </row>
    <row r="12" spans="1:12" s="39" customFormat="1" ht="26.45" customHeight="1">
      <c r="A12" s="130"/>
      <c r="B12" s="146"/>
      <c r="C12" s="142"/>
      <c r="D12" s="142"/>
      <c r="E12" s="183" t="s">
        <v>19</v>
      </c>
      <c r="F12" s="138"/>
      <c r="G12" s="135" t="s">
        <v>26</v>
      </c>
      <c r="H12" s="135" t="s">
        <v>6</v>
      </c>
      <c r="I12" s="352" t="s">
        <v>419</v>
      </c>
      <c r="J12" s="450"/>
      <c r="K12" s="489">
        <v>10</v>
      </c>
      <c r="L12" s="637">
        <v>5</v>
      </c>
    </row>
    <row r="13" spans="1:12" s="39" customFormat="1" ht="26.45" customHeight="1">
      <c r="A13" s="130"/>
      <c r="B13" s="143"/>
      <c r="C13" s="142"/>
      <c r="D13" s="142"/>
      <c r="E13" s="142"/>
      <c r="F13" s="138"/>
      <c r="G13" s="135" t="s">
        <v>27</v>
      </c>
      <c r="H13" s="135" t="s">
        <v>6</v>
      </c>
      <c r="I13" s="352" t="s">
        <v>420</v>
      </c>
      <c r="J13" s="450"/>
      <c r="K13" s="489">
        <v>10</v>
      </c>
      <c r="L13" s="637">
        <v>5</v>
      </c>
    </row>
    <row r="14" spans="1:12" s="39" customFormat="1" ht="26.45" customHeight="1">
      <c r="A14" s="130"/>
      <c r="B14" s="146"/>
      <c r="C14" s="142"/>
      <c r="D14" s="142"/>
      <c r="E14" s="183" t="s">
        <v>272</v>
      </c>
      <c r="F14" s="138"/>
      <c r="G14" s="135" t="s">
        <v>25</v>
      </c>
      <c r="H14" s="135" t="s">
        <v>6</v>
      </c>
      <c r="I14" s="352" t="s">
        <v>421</v>
      </c>
      <c r="J14" s="450"/>
      <c r="K14" s="489">
        <v>10</v>
      </c>
      <c r="L14" s="637">
        <v>5</v>
      </c>
    </row>
    <row r="15" spans="1:12" s="39" customFormat="1" ht="26.45" customHeight="1">
      <c r="A15" s="130"/>
      <c r="B15" s="144"/>
      <c r="C15" s="145"/>
      <c r="D15" s="145"/>
      <c r="E15" s="145"/>
      <c r="F15" s="139"/>
      <c r="G15" s="135"/>
      <c r="H15" s="135"/>
      <c r="I15" s="352"/>
      <c r="J15" s="450"/>
      <c r="K15" s="450"/>
      <c r="L15" s="637">
        <v>0</v>
      </c>
    </row>
    <row r="16" spans="1:12" s="39" customFormat="1" ht="26.45" customHeight="1">
      <c r="A16" s="130"/>
      <c r="B16" s="146"/>
      <c r="C16" s="145"/>
      <c r="D16" s="145" t="s">
        <v>86</v>
      </c>
      <c r="E16" s="145"/>
      <c r="F16" s="139"/>
      <c r="G16" s="135"/>
      <c r="H16" s="135"/>
      <c r="I16" s="352"/>
      <c r="J16" s="450"/>
      <c r="K16" s="450"/>
      <c r="L16" s="637">
        <v>0</v>
      </c>
    </row>
    <row r="17" spans="1:12" s="39" customFormat="1" ht="26.45" customHeight="1">
      <c r="A17" s="130"/>
      <c r="B17" s="146"/>
      <c r="C17" s="142"/>
      <c r="D17" s="142"/>
      <c r="E17" s="183" t="s">
        <v>95</v>
      </c>
      <c r="F17" s="138"/>
      <c r="G17" s="135" t="s">
        <v>26</v>
      </c>
      <c r="H17" s="135" t="s">
        <v>6</v>
      </c>
      <c r="I17" s="431" t="s">
        <v>418</v>
      </c>
      <c r="J17" s="450"/>
      <c r="K17" s="489">
        <v>30</v>
      </c>
      <c r="L17" s="637">
        <v>10</v>
      </c>
    </row>
    <row r="18" spans="1:12" s="39" customFormat="1" ht="26.45" customHeight="1">
      <c r="A18" s="130"/>
      <c r="B18" s="143"/>
      <c r="C18" s="142"/>
      <c r="D18" s="142"/>
      <c r="E18" s="142"/>
      <c r="F18" s="138"/>
      <c r="G18" s="135" t="s">
        <v>27</v>
      </c>
      <c r="H18" s="135" t="s">
        <v>6</v>
      </c>
      <c r="I18" s="351" t="s">
        <v>418</v>
      </c>
      <c r="J18" s="460"/>
      <c r="K18" s="490">
        <v>60</v>
      </c>
      <c r="L18" s="637">
        <v>15</v>
      </c>
    </row>
    <row r="19" spans="1:12" s="39" customFormat="1" ht="26.45" customHeight="1">
      <c r="A19" s="130"/>
      <c r="B19" s="146"/>
      <c r="C19" s="142"/>
      <c r="D19" s="142"/>
      <c r="E19" s="183" t="s">
        <v>20</v>
      </c>
      <c r="F19" s="138"/>
      <c r="G19" s="135" t="s">
        <v>26</v>
      </c>
      <c r="H19" s="135" t="s">
        <v>6</v>
      </c>
      <c r="I19" s="352" t="s">
        <v>419</v>
      </c>
      <c r="J19" s="450"/>
      <c r="K19" s="490">
        <v>170</v>
      </c>
      <c r="L19" s="637">
        <v>10</v>
      </c>
    </row>
    <row r="20" spans="1:12" s="39" customFormat="1" ht="26.45" customHeight="1">
      <c r="A20" s="130"/>
      <c r="B20" s="143"/>
      <c r="C20" s="142"/>
      <c r="D20" s="142"/>
      <c r="E20" s="142"/>
      <c r="F20" s="138"/>
      <c r="G20" s="135" t="s">
        <v>27</v>
      </c>
      <c r="H20" s="135" t="s">
        <v>6</v>
      </c>
      <c r="I20" s="352" t="s">
        <v>422</v>
      </c>
      <c r="J20" s="460"/>
      <c r="K20" s="489">
        <v>30</v>
      </c>
      <c r="L20" s="637">
        <v>10</v>
      </c>
    </row>
    <row r="21" spans="1:12" s="39" customFormat="1" ht="26.45" customHeight="1">
      <c r="A21" s="130"/>
      <c r="B21" s="146"/>
      <c r="C21" s="142"/>
      <c r="D21" s="142"/>
      <c r="E21" s="183" t="s">
        <v>96</v>
      </c>
      <c r="F21" s="138"/>
      <c r="G21" s="135" t="s">
        <v>25</v>
      </c>
      <c r="H21" s="135" t="s">
        <v>6</v>
      </c>
      <c r="I21" s="352" t="s">
        <v>423</v>
      </c>
      <c r="J21" s="450"/>
      <c r="K21" s="489">
        <v>30</v>
      </c>
      <c r="L21" s="637">
        <v>10</v>
      </c>
    </row>
    <row r="22" spans="1:12" s="39" customFormat="1" ht="26.45" customHeight="1">
      <c r="A22" s="130"/>
      <c r="B22" s="144"/>
      <c r="C22" s="145"/>
      <c r="D22" s="145"/>
      <c r="E22" s="145"/>
      <c r="F22" s="139"/>
      <c r="G22" s="135"/>
      <c r="H22" s="135"/>
      <c r="I22" s="352"/>
      <c r="J22" s="450"/>
      <c r="K22" s="450"/>
      <c r="L22" s="637">
        <v>0</v>
      </c>
    </row>
    <row r="23" spans="1:12" s="39" customFormat="1" ht="26.45" customHeight="1">
      <c r="A23" s="130"/>
      <c r="B23" s="146"/>
      <c r="C23" s="145"/>
      <c r="D23" s="145" t="s">
        <v>88</v>
      </c>
      <c r="E23" s="145"/>
      <c r="F23" s="139"/>
      <c r="G23" s="135"/>
      <c r="H23" s="135"/>
      <c r="I23" s="352"/>
      <c r="J23" s="450"/>
      <c r="K23" s="450"/>
      <c r="L23" s="637">
        <v>0</v>
      </c>
    </row>
    <row r="24" spans="1:12" s="39" customFormat="1" ht="26.45" customHeight="1">
      <c r="A24" s="130"/>
      <c r="B24" s="146"/>
      <c r="C24" s="142"/>
      <c r="D24" s="142"/>
      <c r="E24" s="183" t="s">
        <v>30</v>
      </c>
      <c r="F24" s="138"/>
      <c r="G24" s="135" t="s">
        <v>26</v>
      </c>
      <c r="H24" s="135" t="s">
        <v>6</v>
      </c>
      <c r="I24" s="351" t="s">
        <v>418</v>
      </c>
      <c r="J24" s="450"/>
      <c r="K24" s="489">
        <v>20</v>
      </c>
      <c r="L24" s="637">
        <v>10</v>
      </c>
    </row>
    <row r="25" spans="1:12" s="39" customFormat="1" ht="26.45" customHeight="1">
      <c r="A25" s="130"/>
      <c r="B25" s="143"/>
      <c r="C25" s="142"/>
      <c r="D25" s="142"/>
      <c r="E25" s="142"/>
      <c r="F25" s="138"/>
      <c r="G25" s="135" t="s">
        <v>27</v>
      </c>
      <c r="H25" s="135" t="s">
        <v>6</v>
      </c>
      <c r="I25" s="351" t="s">
        <v>418</v>
      </c>
      <c r="J25" s="450"/>
      <c r="K25" s="490">
        <v>1000</v>
      </c>
      <c r="L25" s="637">
        <v>350</v>
      </c>
    </row>
    <row r="26" spans="1:12" s="39" customFormat="1" ht="26.45" customHeight="1">
      <c r="A26" s="130"/>
      <c r="B26" s="146"/>
      <c r="C26" s="142"/>
      <c r="D26" s="142"/>
      <c r="E26" s="183" t="s">
        <v>21</v>
      </c>
      <c r="F26" s="138"/>
      <c r="G26" s="135" t="s">
        <v>26</v>
      </c>
      <c r="H26" s="135" t="s">
        <v>6</v>
      </c>
      <c r="I26" s="352" t="s">
        <v>419</v>
      </c>
      <c r="J26" s="450"/>
      <c r="K26" s="490">
        <v>100</v>
      </c>
      <c r="L26" s="637">
        <v>10</v>
      </c>
    </row>
    <row r="27" spans="1:12" s="39" customFormat="1" ht="26.45" customHeight="1">
      <c r="A27" s="130"/>
      <c r="B27" s="143"/>
      <c r="C27" s="142"/>
      <c r="D27" s="142"/>
      <c r="E27" s="142"/>
      <c r="F27" s="138"/>
      <c r="G27" s="135" t="s">
        <v>27</v>
      </c>
      <c r="H27" s="135" t="s">
        <v>6</v>
      </c>
      <c r="I27" s="352" t="s">
        <v>422</v>
      </c>
      <c r="J27" s="450"/>
      <c r="K27" s="489">
        <v>30</v>
      </c>
      <c r="L27" s="637">
        <v>10</v>
      </c>
    </row>
    <row r="28" spans="1:12" s="39" customFormat="1" ht="26.45" customHeight="1">
      <c r="A28" s="130"/>
      <c r="B28" s="144"/>
      <c r="C28" s="145"/>
      <c r="D28" s="145"/>
      <c r="E28" s="145"/>
      <c r="F28" s="139"/>
      <c r="G28" s="135"/>
      <c r="H28" s="135"/>
      <c r="I28" s="352"/>
      <c r="J28" s="450"/>
      <c r="K28" s="450"/>
      <c r="L28" s="637">
        <v>0</v>
      </c>
    </row>
    <row r="29" spans="1:12" s="39" customFormat="1" ht="26.45" customHeight="1">
      <c r="A29" s="130"/>
      <c r="B29" s="146"/>
      <c r="C29" s="145"/>
      <c r="D29" s="145" t="s">
        <v>89</v>
      </c>
      <c r="E29" s="145"/>
      <c r="F29" s="139"/>
      <c r="G29" s="135"/>
      <c r="H29" s="135"/>
      <c r="I29" s="352"/>
      <c r="J29" s="450"/>
      <c r="K29" s="450"/>
      <c r="L29" s="637">
        <v>0</v>
      </c>
    </row>
    <row r="30" spans="1:12" s="39" customFormat="1" ht="26.45" customHeight="1">
      <c r="A30" s="130"/>
      <c r="B30" s="146"/>
      <c r="C30" s="142"/>
      <c r="D30" s="142"/>
      <c r="E30" s="183" t="s">
        <v>90</v>
      </c>
      <c r="F30" s="138"/>
      <c r="G30" s="135" t="s">
        <v>26</v>
      </c>
      <c r="H30" s="135" t="s">
        <v>127</v>
      </c>
      <c r="I30" s="352" t="s">
        <v>424</v>
      </c>
      <c r="J30" s="450"/>
      <c r="K30" s="489">
        <v>5</v>
      </c>
      <c r="L30" s="637">
        <v>5</v>
      </c>
    </row>
    <row r="31" spans="1:12" s="39" customFormat="1" ht="26.45" customHeight="1">
      <c r="A31" s="130"/>
      <c r="B31" s="143"/>
      <c r="C31" s="142"/>
      <c r="D31" s="142"/>
      <c r="E31" s="142"/>
      <c r="F31" s="138"/>
      <c r="G31" s="135" t="s">
        <v>27</v>
      </c>
      <c r="H31" s="135" t="s">
        <v>127</v>
      </c>
      <c r="I31" s="352" t="s">
        <v>425</v>
      </c>
      <c r="J31" s="450"/>
      <c r="K31" s="489">
        <v>5</v>
      </c>
      <c r="L31" s="637">
        <v>5</v>
      </c>
    </row>
    <row r="32" spans="1:12" s="39" customFormat="1" ht="26.45" customHeight="1">
      <c r="A32" s="130"/>
      <c r="B32" s="144"/>
      <c r="C32" s="145"/>
      <c r="D32" s="145"/>
      <c r="E32" s="145"/>
      <c r="F32" s="139"/>
      <c r="G32" s="135"/>
      <c r="H32" s="135"/>
      <c r="I32" s="352"/>
      <c r="J32" s="450"/>
      <c r="K32" s="450"/>
      <c r="L32" s="637">
        <v>0</v>
      </c>
    </row>
    <row r="33" spans="1:12" s="39" customFormat="1" ht="26.45" customHeight="1">
      <c r="A33" s="130"/>
      <c r="B33" s="146"/>
      <c r="C33" s="145"/>
      <c r="D33" s="145" t="s">
        <v>176</v>
      </c>
      <c r="E33" s="145"/>
      <c r="F33" s="139"/>
      <c r="G33" s="135"/>
      <c r="H33" s="135"/>
      <c r="I33" s="352"/>
      <c r="J33" s="450"/>
      <c r="K33" s="450"/>
      <c r="L33" s="637">
        <v>0</v>
      </c>
    </row>
    <row r="34" spans="1:12" s="39" customFormat="1" ht="26.45" customHeight="1">
      <c r="A34" s="130"/>
      <c r="B34" s="146"/>
      <c r="C34" s="142"/>
      <c r="D34" s="142"/>
      <c r="E34" s="183" t="s">
        <v>38</v>
      </c>
      <c r="F34" s="138"/>
      <c r="G34" s="135" t="s">
        <v>27</v>
      </c>
      <c r="H34" s="135" t="s">
        <v>127</v>
      </c>
      <c r="I34" s="352" t="s">
        <v>425</v>
      </c>
      <c r="J34" s="450"/>
      <c r="K34" s="489">
        <v>5</v>
      </c>
      <c r="L34" s="637">
        <v>5</v>
      </c>
    </row>
    <row r="35" spans="1:12" s="39" customFormat="1" ht="26.45" customHeight="1">
      <c r="A35" s="130"/>
      <c r="B35" s="144"/>
      <c r="C35" s="145"/>
      <c r="D35" s="145"/>
      <c r="E35" s="145"/>
      <c r="F35" s="139"/>
      <c r="G35" s="135"/>
      <c r="H35" s="135"/>
      <c r="I35" s="352"/>
      <c r="J35" s="450"/>
      <c r="K35" s="450"/>
      <c r="L35" s="637">
        <v>0</v>
      </c>
    </row>
    <row r="36" spans="1:12" s="39" customFormat="1" ht="26.45" customHeight="1">
      <c r="A36" s="130"/>
      <c r="B36" s="146"/>
      <c r="C36" s="145"/>
      <c r="D36" s="145" t="s">
        <v>196</v>
      </c>
      <c r="E36" s="145"/>
      <c r="F36" s="139"/>
      <c r="G36" s="135"/>
      <c r="H36" s="135"/>
      <c r="I36" s="352"/>
      <c r="J36" s="450"/>
      <c r="K36" s="450"/>
      <c r="L36" s="637">
        <v>0</v>
      </c>
    </row>
    <row r="37" spans="1:12" s="39" customFormat="1" ht="26.45" customHeight="1">
      <c r="A37" s="130"/>
      <c r="B37" s="146"/>
      <c r="C37" s="142"/>
      <c r="D37" s="142"/>
      <c r="E37" s="183" t="s">
        <v>106</v>
      </c>
      <c r="F37" s="138"/>
      <c r="G37" s="135" t="s">
        <v>26</v>
      </c>
      <c r="H37" s="135" t="s">
        <v>6</v>
      </c>
      <c r="I37" s="443" t="s">
        <v>426</v>
      </c>
      <c r="J37" s="450"/>
      <c r="K37" s="489">
        <v>20</v>
      </c>
      <c r="L37" s="637">
        <v>10</v>
      </c>
    </row>
    <row r="38" spans="1:12" s="39" customFormat="1" ht="26.45" customHeight="1">
      <c r="A38" s="130"/>
      <c r="B38" s="143"/>
      <c r="C38" s="142"/>
      <c r="D38" s="142"/>
      <c r="E38" s="142"/>
      <c r="F38" s="138"/>
      <c r="G38" s="135" t="s">
        <v>27</v>
      </c>
      <c r="H38" s="135" t="s">
        <v>6</v>
      </c>
      <c r="I38" s="443" t="s">
        <v>426</v>
      </c>
      <c r="J38" s="460"/>
      <c r="K38" s="490">
        <v>500</v>
      </c>
      <c r="L38" s="637">
        <v>550</v>
      </c>
    </row>
    <row r="39" spans="1:12" s="39" customFormat="1" ht="26.45" customHeight="1">
      <c r="A39" s="130"/>
      <c r="B39" s="146"/>
      <c r="C39" s="142"/>
      <c r="D39" s="142"/>
      <c r="E39" s="183" t="s">
        <v>282</v>
      </c>
      <c r="F39" s="184"/>
      <c r="G39" s="135" t="s">
        <v>26</v>
      </c>
      <c r="H39" s="135" t="s">
        <v>6</v>
      </c>
      <c r="I39" s="441" t="s">
        <v>419</v>
      </c>
      <c r="J39" s="460"/>
      <c r="K39" s="490">
        <v>510</v>
      </c>
      <c r="L39" s="637">
        <v>1280</v>
      </c>
    </row>
    <row r="40" spans="1:12" s="39" customFormat="1" ht="26.45" customHeight="1">
      <c r="A40" s="130"/>
      <c r="B40" s="143"/>
      <c r="C40" s="142"/>
      <c r="D40" s="142"/>
      <c r="E40" s="142"/>
      <c r="F40" s="138"/>
      <c r="G40" s="135" t="s">
        <v>27</v>
      </c>
      <c r="H40" s="135" t="s">
        <v>6</v>
      </c>
      <c r="I40" s="441" t="s">
        <v>422</v>
      </c>
      <c r="J40" s="460"/>
      <c r="K40" s="490">
        <v>100</v>
      </c>
      <c r="L40" s="637">
        <v>20</v>
      </c>
    </row>
    <row r="41" spans="1:12" s="39" customFormat="1" ht="26.45" customHeight="1">
      <c r="A41" s="130"/>
      <c r="B41" s="143"/>
      <c r="C41" s="142"/>
      <c r="D41" s="142"/>
      <c r="E41" s="142"/>
      <c r="F41" s="138"/>
      <c r="G41" s="135"/>
      <c r="H41" s="135"/>
      <c r="I41" s="441"/>
      <c r="J41" s="450"/>
      <c r="K41" s="450"/>
      <c r="L41" s="637">
        <v>0</v>
      </c>
    </row>
    <row r="42" spans="1:12" s="39" customFormat="1" ht="25.5" customHeight="1">
      <c r="A42" s="130"/>
      <c r="B42" s="146"/>
      <c r="C42" s="142" t="s">
        <v>63</v>
      </c>
      <c r="D42" s="142"/>
      <c r="E42" s="142"/>
      <c r="F42" s="138"/>
      <c r="G42" s="135"/>
      <c r="H42" s="135"/>
      <c r="I42" s="491"/>
      <c r="J42" s="492"/>
      <c r="K42" s="492"/>
      <c r="L42" s="637">
        <v>0</v>
      </c>
    </row>
    <row r="43" spans="1:12" s="39" customFormat="1" ht="25.5" customHeight="1">
      <c r="A43" s="130"/>
      <c r="B43" s="146"/>
      <c r="C43" s="145"/>
      <c r="D43" s="145" t="s">
        <v>179</v>
      </c>
      <c r="E43" s="145"/>
      <c r="F43" s="139"/>
      <c r="G43" s="135"/>
      <c r="H43" s="135"/>
      <c r="I43" s="352"/>
      <c r="J43" s="450"/>
      <c r="K43" s="450"/>
      <c r="L43" s="637">
        <v>0</v>
      </c>
    </row>
    <row r="44" spans="1:12" s="39" customFormat="1" ht="25.5" customHeight="1">
      <c r="A44" s="130"/>
      <c r="B44" s="146"/>
      <c r="C44" s="142"/>
      <c r="D44" s="142"/>
      <c r="E44" s="183" t="s">
        <v>283</v>
      </c>
      <c r="F44" s="138"/>
      <c r="G44" s="135" t="s">
        <v>25</v>
      </c>
      <c r="H44" s="135" t="s">
        <v>6</v>
      </c>
      <c r="I44" s="352" t="s">
        <v>427</v>
      </c>
      <c r="J44" s="450"/>
      <c r="K44" s="490">
        <v>200</v>
      </c>
      <c r="L44" s="637"/>
    </row>
    <row r="45" spans="1:12" s="39" customFormat="1" ht="25.5" customHeight="1">
      <c r="A45" s="130"/>
      <c r="B45" s="143"/>
      <c r="C45" s="142"/>
      <c r="D45" s="142"/>
      <c r="E45" s="142"/>
      <c r="F45" s="138"/>
      <c r="G45" s="135" t="s">
        <v>26</v>
      </c>
      <c r="H45" s="135" t="s">
        <v>6</v>
      </c>
      <c r="I45" s="352" t="s">
        <v>419</v>
      </c>
      <c r="J45" s="450"/>
      <c r="K45" s="450"/>
      <c r="L45" s="637">
        <v>0</v>
      </c>
    </row>
    <row r="46" spans="1:12" s="39" customFormat="1" ht="25.5" customHeight="1">
      <c r="A46" s="130"/>
      <c r="B46" s="143"/>
      <c r="C46" s="142"/>
      <c r="D46" s="142"/>
      <c r="E46" s="142"/>
      <c r="F46" s="138"/>
      <c r="G46" s="135" t="s">
        <v>27</v>
      </c>
      <c r="H46" s="135" t="s">
        <v>6</v>
      </c>
      <c r="I46" s="352" t="s">
        <v>428</v>
      </c>
      <c r="J46" s="450"/>
      <c r="K46" s="450"/>
      <c r="L46" s="637">
        <v>0</v>
      </c>
    </row>
    <row r="47" spans="1:12" s="39" customFormat="1" ht="25.5" customHeight="1">
      <c r="A47" s="130"/>
      <c r="B47" s="144"/>
      <c r="C47" s="145"/>
      <c r="D47" s="145"/>
      <c r="E47" s="145"/>
      <c r="F47" s="139"/>
      <c r="G47" s="135"/>
      <c r="H47" s="135"/>
      <c r="I47" s="352"/>
      <c r="J47" s="450"/>
      <c r="K47" s="450"/>
      <c r="L47" s="637">
        <v>0</v>
      </c>
    </row>
    <row r="48" spans="1:12" s="39" customFormat="1" ht="25.5" customHeight="1">
      <c r="A48" s="130"/>
      <c r="B48" s="146"/>
      <c r="C48" s="145"/>
      <c r="D48" s="145" t="s">
        <v>180</v>
      </c>
      <c r="E48" s="145"/>
      <c r="F48" s="139"/>
      <c r="G48" s="135"/>
      <c r="H48" s="135"/>
      <c r="I48" s="352"/>
      <c r="J48" s="450"/>
      <c r="K48" s="450"/>
      <c r="L48" s="637">
        <v>0</v>
      </c>
    </row>
    <row r="49" spans="1:12" s="39" customFormat="1" ht="25.5" customHeight="1">
      <c r="A49" s="130"/>
      <c r="B49" s="146"/>
      <c r="C49" s="142"/>
      <c r="D49" s="142"/>
      <c r="E49" s="183" t="s">
        <v>284</v>
      </c>
      <c r="F49" s="138"/>
      <c r="G49" s="135" t="s">
        <v>25</v>
      </c>
      <c r="H49" s="135" t="s">
        <v>127</v>
      </c>
      <c r="I49" s="352" t="s">
        <v>429</v>
      </c>
      <c r="J49" s="450"/>
      <c r="K49" s="489">
        <v>50</v>
      </c>
      <c r="L49" s="637">
        <v>25</v>
      </c>
    </row>
    <row r="50" spans="1:12" s="39" customFormat="1" ht="25.5" customHeight="1">
      <c r="A50" s="130"/>
      <c r="B50" s="143"/>
      <c r="C50" s="142"/>
      <c r="D50" s="142"/>
      <c r="E50" s="142"/>
      <c r="F50" s="138"/>
      <c r="G50" s="135" t="s">
        <v>26</v>
      </c>
      <c r="H50" s="135" t="s">
        <v>127</v>
      </c>
      <c r="I50" s="352" t="s">
        <v>430</v>
      </c>
      <c r="J50" s="450"/>
      <c r="K50" s="489">
        <v>50</v>
      </c>
      <c r="L50" s="637">
        <v>25</v>
      </c>
    </row>
    <row r="51" spans="1:12" s="39" customFormat="1" ht="25.5" customHeight="1">
      <c r="A51" s="130"/>
      <c r="B51" s="143"/>
      <c r="C51" s="142"/>
      <c r="D51" s="142"/>
      <c r="E51" s="142"/>
      <c r="F51" s="138"/>
      <c r="G51" s="135" t="s">
        <v>27</v>
      </c>
      <c r="H51" s="135" t="s">
        <v>127</v>
      </c>
      <c r="I51" s="352" t="s">
        <v>431</v>
      </c>
      <c r="J51" s="450"/>
      <c r="K51" s="489">
        <v>50</v>
      </c>
      <c r="L51" s="637">
        <v>25</v>
      </c>
    </row>
    <row r="52" spans="1:12" s="39" customFormat="1" ht="25.5" customHeight="1">
      <c r="A52" s="130"/>
      <c r="B52" s="144"/>
      <c r="C52" s="145"/>
      <c r="D52" s="145"/>
      <c r="E52" s="145"/>
      <c r="F52" s="139"/>
      <c r="G52" s="135"/>
      <c r="H52" s="135"/>
      <c r="I52" s="352"/>
      <c r="J52" s="450"/>
      <c r="K52" s="450"/>
      <c r="L52" s="637">
        <v>0</v>
      </c>
    </row>
    <row r="53" spans="1:12" s="39" customFormat="1" ht="25.5" customHeight="1">
      <c r="A53" s="130"/>
      <c r="B53" s="146"/>
      <c r="C53" s="142"/>
      <c r="D53" s="142" t="s">
        <v>181</v>
      </c>
      <c r="E53" s="142"/>
      <c r="F53" s="138"/>
      <c r="G53" s="135"/>
      <c r="H53" s="135"/>
      <c r="I53" s="352"/>
      <c r="J53" s="450"/>
      <c r="K53" s="450"/>
      <c r="L53" s="637">
        <v>0</v>
      </c>
    </row>
    <row r="54" spans="1:12" s="39" customFormat="1" ht="25.5" customHeight="1">
      <c r="A54" s="130"/>
      <c r="B54" s="146"/>
      <c r="C54" s="142"/>
      <c r="D54" s="142"/>
      <c r="E54" s="183" t="s">
        <v>519</v>
      </c>
      <c r="F54" s="184"/>
      <c r="G54" s="135" t="s">
        <v>27</v>
      </c>
      <c r="H54" s="135" t="s">
        <v>103</v>
      </c>
      <c r="I54" s="352" t="s">
        <v>432</v>
      </c>
      <c r="J54" s="450"/>
      <c r="K54" s="489">
        <v>100</v>
      </c>
      <c r="L54" s="637">
        <v>50</v>
      </c>
    </row>
    <row r="55" spans="1:12" s="39" customFormat="1" ht="25.5" hidden="1" customHeight="1">
      <c r="A55" s="130"/>
      <c r="B55" s="146"/>
      <c r="C55" s="142"/>
      <c r="D55" s="142"/>
      <c r="E55" s="183" t="s">
        <v>285</v>
      </c>
      <c r="F55" s="184"/>
      <c r="G55" s="135" t="s">
        <v>27</v>
      </c>
      <c r="H55" s="135" t="s">
        <v>103</v>
      </c>
      <c r="I55" s="352" t="s">
        <v>432</v>
      </c>
      <c r="J55" s="460"/>
      <c r="K55" s="460">
        <v>100</v>
      </c>
      <c r="L55" s="637">
        <v>100</v>
      </c>
    </row>
    <row r="56" spans="1:12" s="39" customFormat="1" ht="25.5" customHeight="1">
      <c r="A56" s="130"/>
      <c r="B56" s="146"/>
      <c r="C56" s="142"/>
      <c r="D56" s="142"/>
      <c r="E56" s="183" t="s">
        <v>520</v>
      </c>
      <c r="F56" s="184"/>
      <c r="G56" s="135" t="s">
        <v>26</v>
      </c>
      <c r="H56" s="135" t="s">
        <v>103</v>
      </c>
      <c r="I56" s="352" t="s">
        <v>433</v>
      </c>
      <c r="J56" s="460"/>
      <c r="K56" s="489">
        <v>100</v>
      </c>
      <c r="L56" s="637">
        <v>50</v>
      </c>
    </row>
    <row r="57" spans="1:12" s="39" customFormat="1" ht="25.5" customHeight="1">
      <c r="A57" s="130"/>
      <c r="B57" s="144"/>
      <c r="C57" s="145"/>
      <c r="D57" s="145"/>
      <c r="E57" s="145"/>
      <c r="F57" s="139"/>
      <c r="G57" s="135"/>
      <c r="H57" s="135"/>
      <c r="I57" s="352"/>
      <c r="J57" s="450"/>
      <c r="K57" s="450"/>
      <c r="L57" s="637">
        <v>0</v>
      </c>
    </row>
    <row r="58" spans="1:12" s="39" customFormat="1" ht="25.5" customHeight="1">
      <c r="A58" s="130"/>
      <c r="B58" s="146"/>
      <c r="C58" s="145"/>
      <c r="D58" s="145" t="s">
        <v>182</v>
      </c>
      <c r="E58" s="145"/>
      <c r="F58" s="139"/>
      <c r="G58" s="135"/>
      <c r="H58" s="135"/>
      <c r="I58" s="352"/>
      <c r="J58" s="450"/>
      <c r="K58" s="450"/>
      <c r="L58" s="637">
        <v>0</v>
      </c>
    </row>
    <row r="59" spans="1:12" s="39" customFormat="1" ht="25.5" customHeight="1">
      <c r="A59" s="130"/>
      <c r="B59" s="146"/>
      <c r="C59" s="142"/>
      <c r="D59" s="142"/>
      <c r="E59" s="183" t="s">
        <v>109</v>
      </c>
      <c r="F59" s="138"/>
      <c r="G59" s="135" t="s">
        <v>26</v>
      </c>
      <c r="H59" s="135" t="s">
        <v>6</v>
      </c>
      <c r="I59" s="352" t="s">
        <v>496</v>
      </c>
      <c r="J59" s="460"/>
      <c r="K59" s="489">
        <v>100</v>
      </c>
      <c r="L59" s="637">
        <v>100</v>
      </c>
    </row>
    <row r="60" spans="1:12" s="39" customFormat="1" ht="25.5" customHeight="1">
      <c r="A60" s="130"/>
      <c r="B60" s="143"/>
      <c r="C60" s="142"/>
      <c r="D60" s="142"/>
      <c r="E60" s="142"/>
      <c r="F60" s="138"/>
      <c r="G60" s="135" t="s">
        <v>27</v>
      </c>
      <c r="H60" s="135" t="s">
        <v>6</v>
      </c>
      <c r="I60" s="352" t="s">
        <v>344</v>
      </c>
      <c r="J60" s="450"/>
      <c r="K60" s="489">
        <v>100</v>
      </c>
      <c r="L60" s="637">
        <v>100</v>
      </c>
    </row>
    <row r="61" spans="1:12" s="39" customFormat="1" ht="25.5" customHeight="1">
      <c r="A61" s="130"/>
      <c r="B61" s="146"/>
      <c r="C61" s="142"/>
      <c r="D61" s="142"/>
      <c r="E61" s="183" t="s">
        <v>110</v>
      </c>
      <c r="F61" s="138"/>
      <c r="G61" s="135" t="s">
        <v>26</v>
      </c>
      <c r="H61" s="135" t="s">
        <v>6</v>
      </c>
      <c r="I61" s="351" t="s">
        <v>487</v>
      </c>
      <c r="J61" s="460"/>
      <c r="K61" s="489">
        <v>300</v>
      </c>
      <c r="L61" s="637">
        <v>100</v>
      </c>
    </row>
    <row r="62" spans="1:12" s="39" customFormat="1" ht="25.5" customHeight="1">
      <c r="A62" s="130"/>
      <c r="B62" s="143"/>
      <c r="C62" s="142"/>
      <c r="D62" s="142"/>
      <c r="E62" s="142"/>
      <c r="F62" s="138"/>
      <c r="G62" s="135" t="s">
        <v>27</v>
      </c>
      <c r="H62" s="135" t="s">
        <v>6</v>
      </c>
      <c r="I62" s="351" t="s">
        <v>495</v>
      </c>
      <c r="J62" s="460"/>
      <c r="K62" s="489">
        <v>300</v>
      </c>
      <c r="L62" s="637">
        <v>100</v>
      </c>
    </row>
    <row r="63" spans="1:12" s="39" customFormat="1" ht="25.5" customHeight="1">
      <c r="A63" s="130"/>
      <c r="B63" s="504"/>
      <c r="C63" s="505"/>
      <c r="D63" s="505"/>
      <c r="E63" s="505"/>
      <c r="F63" s="506"/>
      <c r="G63" s="149"/>
      <c r="H63" s="149"/>
      <c r="I63" s="507"/>
      <c r="J63" s="451"/>
      <c r="K63" s="451"/>
      <c r="L63" s="637">
        <v>0</v>
      </c>
    </row>
    <row r="64" spans="1:12" s="39" customFormat="1" ht="25.5" customHeight="1">
      <c r="A64" s="130"/>
      <c r="B64" s="493" t="s">
        <v>1</v>
      </c>
      <c r="C64" s="494"/>
      <c r="D64" s="494"/>
      <c r="E64" s="494"/>
      <c r="F64" s="495"/>
      <c r="G64" s="341"/>
      <c r="H64" s="341"/>
      <c r="I64" s="491"/>
      <c r="J64" s="492"/>
      <c r="K64" s="492"/>
      <c r="L64" s="637">
        <v>0</v>
      </c>
    </row>
    <row r="65" spans="1:12" s="39" customFormat="1" ht="25.5" customHeight="1">
      <c r="A65" s="130"/>
      <c r="B65" s="146"/>
      <c r="C65" s="142" t="s">
        <v>74</v>
      </c>
      <c r="D65" s="147"/>
      <c r="E65" s="142"/>
      <c r="F65" s="138"/>
      <c r="G65" s="135"/>
      <c r="H65" s="135"/>
      <c r="I65" s="352"/>
      <c r="J65" s="450"/>
      <c r="K65" s="450"/>
      <c r="L65" s="637">
        <v>0</v>
      </c>
    </row>
    <row r="66" spans="1:12" s="39" customFormat="1" ht="25.5" customHeight="1">
      <c r="A66" s="130"/>
      <c r="B66" s="146"/>
      <c r="C66" s="145"/>
      <c r="D66" s="145" t="s">
        <v>75</v>
      </c>
      <c r="E66" s="145"/>
      <c r="F66" s="139"/>
      <c r="G66" s="135"/>
      <c r="H66" s="135"/>
      <c r="I66" s="352"/>
      <c r="J66" s="450"/>
      <c r="K66" s="450"/>
      <c r="L66" s="637">
        <v>0</v>
      </c>
    </row>
    <row r="67" spans="1:12" s="39" customFormat="1" ht="25.5" customHeight="1">
      <c r="A67" s="130"/>
      <c r="B67" s="146"/>
      <c r="C67" s="142"/>
      <c r="D67" s="142"/>
      <c r="E67" s="183" t="s">
        <v>76</v>
      </c>
      <c r="F67" s="138"/>
      <c r="G67" s="135" t="s">
        <v>25</v>
      </c>
      <c r="H67" s="135" t="s">
        <v>6</v>
      </c>
      <c r="I67" s="352" t="s">
        <v>492</v>
      </c>
      <c r="J67" s="450"/>
      <c r="K67" s="489">
        <v>10</v>
      </c>
      <c r="L67" s="637">
        <v>5</v>
      </c>
    </row>
    <row r="68" spans="1:12" s="39" customFormat="1" ht="25.5" customHeight="1">
      <c r="A68" s="130"/>
      <c r="B68" s="143"/>
      <c r="C68" s="142"/>
      <c r="D68" s="142"/>
      <c r="E68" s="142"/>
      <c r="F68" s="138"/>
      <c r="G68" s="135" t="s">
        <v>26</v>
      </c>
      <c r="H68" s="135" t="s">
        <v>6</v>
      </c>
      <c r="I68" s="352" t="s">
        <v>493</v>
      </c>
      <c r="J68" s="450"/>
      <c r="K68" s="489">
        <v>30</v>
      </c>
      <c r="L68" s="637">
        <v>10</v>
      </c>
    </row>
    <row r="69" spans="1:12" s="39" customFormat="1" ht="25.5" customHeight="1">
      <c r="A69" s="130"/>
      <c r="B69" s="143"/>
      <c r="C69" s="142"/>
      <c r="D69" s="142"/>
      <c r="E69" s="142"/>
      <c r="F69" s="138"/>
      <c r="G69" s="135" t="s">
        <v>27</v>
      </c>
      <c r="H69" s="135" t="s">
        <v>6</v>
      </c>
      <c r="I69" s="352" t="s">
        <v>494</v>
      </c>
      <c r="J69" s="450"/>
      <c r="K69" s="489">
        <v>40</v>
      </c>
      <c r="L69" s="637">
        <v>20</v>
      </c>
    </row>
    <row r="70" spans="1:12" s="39" customFormat="1" ht="25.5" customHeight="1">
      <c r="A70" s="130"/>
      <c r="B70" s="143"/>
      <c r="C70" s="142"/>
      <c r="D70" s="142"/>
      <c r="E70" s="142"/>
      <c r="F70" s="138"/>
      <c r="G70" s="135"/>
      <c r="H70" s="135"/>
      <c r="I70" s="352"/>
      <c r="J70" s="450"/>
      <c r="K70" s="450"/>
      <c r="L70" s="637">
        <v>0</v>
      </c>
    </row>
    <row r="71" spans="1:12" s="39" customFormat="1" ht="25.5" customHeight="1">
      <c r="A71" s="130"/>
      <c r="B71" s="146"/>
      <c r="C71" s="145"/>
      <c r="D71" s="145" t="s">
        <v>77</v>
      </c>
      <c r="E71" s="145"/>
      <c r="F71" s="139"/>
      <c r="G71" s="135"/>
      <c r="H71" s="135"/>
      <c r="I71" s="352"/>
      <c r="J71" s="450"/>
      <c r="K71" s="450"/>
      <c r="L71" s="637">
        <v>0</v>
      </c>
    </row>
    <row r="72" spans="1:12" s="39" customFormat="1" ht="25.5" customHeight="1">
      <c r="A72" s="130"/>
      <c r="B72" s="146"/>
      <c r="C72" s="183"/>
      <c r="D72" s="183"/>
      <c r="E72" s="183" t="s">
        <v>521</v>
      </c>
      <c r="F72" s="184"/>
      <c r="G72" s="135" t="s">
        <v>26</v>
      </c>
      <c r="H72" s="135" t="s">
        <v>6</v>
      </c>
      <c r="I72" s="352" t="s">
        <v>491</v>
      </c>
      <c r="J72" s="460"/>
      <c r="K72" s="489">
        <v>10</v>
      </c>
      <c r="L72" s="637">
        <v>5</v>
      </c>
    </row>
    <row r="73" spans="1:12" s="39" customFormat="1" ht="25.5" customHeight="1">
      <c r="A73" s="130"/>
      <c r="B73" s="143"/>
      <c r="C73" s="142"/>
      <c r="D73" s="142"/>
      <c r="E73" s="142"/>
      <c r="F73" s="138"/>
      <c r="G73" s="135" t="s">
        <v>27</v>
      </c>
      <c r="H73" s="135" t="s">
        <v>6</v>
      </c>
      <c r="I73" s="352" t="s">
        <v>490</v>
      </c>
      <c r="J73" s="460"/>
      <c r="K73" s="490">
        <v>30</v>
      </c>
      <c r="L73" s="637">
        <v>20</v>
      </c>
    </row>
    <row r="74" spans="1:12" s="39" customFormat="1" ht="25.5" customHeight="1">
      <c r="A74" s="130"/>
      <c r="B74" s="143"/>
      <c r="C74" s="142"/>
      <c r="D74" s="142"/>
      <c r="E74" s="142"/>
      <c r="F74" s="138"/>
      <c r="G74" s="135"/>
      <c r="H74" s="135"/>
      <c r="I74" s="352"/>
      <c r="J74" s="450"/>
      <c r="K74" s="450"/>
      <c r="L74" s="637">
        <v>0</v>
      </c>
    </row>
    <row r="75" spans="1:12" s="39" customFormat="1" ht="25.5" customHeight="1">
      <c r="A75" s="130"/>
      <c r="B75" s="146"/>
      <c r="C75" s="145"/>
      <c r="D75" s="145" t="s">
        <v>273</v>
      </c>
      <c r="E75" s="145"/>
      <c r="F75" s="139"/>
      <c r="G75" s="135"/>
      <c r="H75" s="135"/>
      <c r="I75" s="352"/>
      <c r="J75" s="450" t="e">
        <f>일위목록!H30</f>
        <v>#REF!</v>
      </c>
      <c r="K75" s="450"/>
      <c r="L75" s="637">
        <v>0</v>
      </c>
    </row>
    <row r="76" spans="1:12" s="39" customFormat="1" ht="25.5" customHeight="1">
      <c r="A76" s="130"/>
      <c r="B76" s="146"/>
      <c r="C76" s="183"/>
      <c r="D76" s="183"/>
      <c r="E76" s="183" t="s">
        <v>106</v>
      </c>
      <c r="F76" s="184"/>
      <c r="G76" s="135" t="s">
        <v>26</v>
      </c>
      <c r="H76" s="135" t="s">
        <v>6</v>
      </c>
      <c r="I76" s="441" t="s">
        <v>437</v>
      </c>
      <c r="J76" s="450" t="e">
        <f>일위목록!H31</f>
        <v>#REF!</v>
      </c>
      <c r="K76" s="490">
        <v>190</v>
      </c>
      <c r="L76" s="637">
        <v>212</v>
      </c>
    </row>
    <row r="77" spans="1:12" s="39" customFormat="1" ht="25.5" customHeight="1">
      <c r="A77" s="130"/>
      <c r="B77" s="143"/>
      <c r="C77" s="142"/>
      <c r="D77" s="142"/>
      <c r="E77" s="142"/>
      <c r="F77" s="138"/>
      <c r="G77" s="135" t="s">
        <v>27</v>
      </c>
      <c r="H77" s="135" t="s">
        <v>6</v>
      </c>
      <c r="I77" s="441" t="s">
        <v>436</v>
      </c>
      <c r="J77" s="450" t="e">
        <f>일위목록!H32</f>
        <v>#REF!</v>
      </c>
      <c r="K77" s="490">
        <v>130</v>
      </c>
      <c r="L77" s="637">
        <v>600</v>
      </c>
    </row>
    <row r="78" spans="1:12" s="39" customFormat="1" ht="26.1" customHeight="1">
      <c r="A78" s="130"/>
      <c r="B78" s="493"/>
      <c r="C78" s="494"/>
      <c r="D78" s="494"/>
      <c r="E78" s="494"/>
      <c r="F78" s="495"/>
      <c r="G78" s="341"/>
      <c r="H78" s="341"/>
      <c r="I78" s="491"/>
      <c r="J78" s="492"/>
      <c r="K78" s="492"/>
      <c r="L78" s="637">
        <v>0</v>
      </c>
    </row>
    <row r="79" spans="1:12" s="39" customFormat="1" ht="26.1" customHeight="1">
      <c r="A79" s="130"/>
      <c r="B79" s="146"/>
      <c r="C79" s="142" t="s">
        <v>79</v>
      </c>
      <c r="D79" s="142"/>
      <c r="E79" s="142"/>
      <c r="F79" s="138"/>
      <c r="G79" s="135"/>
      <c r="H79" s="135"/>
      <c r="I79" s="352"/>
      <c r="J79" s="450"/>
      <c r="K79" s="450"/>
      <c r="L79" s="637">
        <v>0</v>
      </c>
    </row>
    <row r="80" spans="1:12" s="39" customFormat="1" ht="26.1" customHeight="1">
      <c r="A80" s="130"/>
      <c r="B80" s="146"/>
      <c r="C80" s="145"/>
      <c r="D80" s="145" t="s">
        <v>80</v>
      </c>
      <c r="E80" s="145"/>
      <c r="F80" s="139"/>
      <c r="G80" s="135"/>
      <c r="H80" s="135"/>
      <c r="I80" s="352"/>
      <c r="J80" s="450"/>
      <c r="K80" s="450"/>
      <c r="L80" s="637">
        <v>0</v>
      </c>
    </row>
    <row r="81" spans="1:12" s="39" customFormat="1" ht="26.1" customHeight="1">
      <c r="A81" s="130"/>
      <c r="B81" s="146"/>
      <c r="C81" s="142"/>
      <c r="D81" s="142"/>
      <c r="E81" s="183" t="s">
        <v>81</v>
      </c>
      <c r="F81" s="138"/>
      <c r="G81" s="135" t="s">
        <v>25</v>
      </c>
      <c r="H81" s="135" t="s">
        <v>6</v>
      </c>
      <c r="I81" s="352" t="s">
        <v>415</v>
      </c>
      <c r="J81" s="450" t="e">
        <f>일위목록!H33</f>
        <v>#REF!</v>
      </c>
      <c r="K81" s="490">
        <v>200</v>
      </c>
      <c r="L81" s="637">
        <v>1000</v>
      </c>
    </row>
    <row r="82" spans="1:12" s="39" customFormat="1" ht="26.1" customHeight="1">
      <c r="A82" s="130"/>
      <c r="B82" s="143"/>
      <c r="C82" s="142"/>
      <c r="D82" s="142"/>
      <c r="E82" s="142"/>
      <c r="F82" s="138"/>
      <c r="G82" s="135" t="s">
        <v>26</v>
      </c>
      <c r="H82" s="135" t="s">
        <v>6</v>
      </c>
      <c r="I82" s="352" t="s">
        <v>416</v>
      </c>
      <c r="J82" s="450" t="e">
        <f>일위목록!H34</f>
        <v>#REF!</v>
      </c>
      <c r="K82" s="489">
        <v>30</v>
      </c>
      <c r="L82" s="637">
        <v>0</v>
      </c>
    </row>
    <row r="83" spans="1:12" s="39" customFormat="1" ht="26.1" customHeight="1">
      <c r="A83" s="130"/>
      <c r="B83" s="143"/>
      <c r="C83" s="142"/>
      <c r="D83" s="142"/>
      <c r="E83" s="142"/>
      <c r="F83" s="138"/>
      <c r="G83" s="135" t="s">
        <v>27</v>
      </c>
      <c r="H83" s="135" t="s">
        <v>6</v>
      </c>
      <c r="I83" s="352" t="s">
        <v>417</v>
      </c>
      <c r="J83" s="450"/>
      <c r="K83" s="489">
        <v>10</v>
      </c>
      <c r="L83" s="637">
        <v>0</v>
      </c>
    </row>
    <row r="84" spans="1:12" s="39" customFormat="1" ht="26.1" customHeight="1">
      <c r="A84" s="130"/>
      <c r="B84" s="144"/>
      <c r="C84" s="145"/>
      <c r="D84" s="145"/>
      <c r="E84" s="145"/>
      <c r="F84" s="139"/>
      <c r="G84" s="135"/>
      <c r="H84" s="135"/>
      <c r="I84" s="352"/>
      <c r="J84" s="450"/>
      <c r="K84" s="450"/>
      <c r="L84" s="637">
        <v>0</v>
      </c>
    </row>
    <row r="85" spans="1:12" s="39" customFormat="1" ht="26.1" customHeight="1">
      <c r="A85" s="130"/>
      <c r="B85" s="146"/>
      <c r="C85" s="145"/>
      <c r="D85" s="145" t="s">
        <v>41</v>
      </c>
      <c r="E85" s="145"/>
      <c r="F85" s="139"/>
      <c r="G85" s="135"/>
      <c r="H85" s="135"/>
      <c r="I85" s="352"/>
      <c r="J85" s="450"/>
      <c r="K85" s="450"/>
      <c r="L85" s="637">
        <v>0</v>
      </c>
    </row>
    <row r="86" spans="1:12" s="39" customFormat="1" ht="26.1" customHeight="1">
      <c r="A86" s="130"/>
      <c r="B86" s="146"/>
      <c r="C86" s="142"/>
      <c r="D86" s="142"/>
      <c r="E86" s="183" t="s">
        <v>42</v>
      </c>
      <c r="F86" s="138"/>
      <c r="G86" s="135" t="s">
        <v>25</v>
      </c>
      <c r="H86" s="135" t="s">
        <v>127</v>
      </c>
      <c r="I86" s="352" t="s">
        <v>438</v>
      </c>
      <c r="J86" s="450" t="e">
        <f>일위목록!H36</f>
        <v>#REF!</v>
      </c>
      <c r="K86" s="489">
        <v>10</v>
      </c>
      <c r="L86" s="637">
        <v>10</v>
      </c>
    </row>
    <row r="87" spans="1:12" s="39" customFormat="1" ht="26.1" customHeight="1">
      <c r="A87" s="130"/>
      <c r="B87" s="143"/>
      <c r="C87" s="142"/>
      <c r="D87" s="142"/>
      <c r="E87" s="142"/>
      <c r="F87" s="138"/>
      <c r="G87" s="135" t="s">
        <v>26</v>
      </c>
      <c r="H87" s="135" t="s">
        <v>127</v>
      </c>
      <c r="I87" s="352" t="s">
        <v>439</v>
      </c>
      <c r="J87" s="450" t="e">
        <f>일위목록!H37</f>
        <v>#REF!</v>
      </c>
      <c r="K87" s="489">
        <v>10</v>
      </c>
      <c r="L87" s="637">
        <v>10</v>
      </c>
    </row>
    <row r="88" spans="1:12" s="39" customFormat="1" ht="26.1" customHeight="1">
      <c r="A88" s="130"/>
      <c r="B88" s="143"/>
      <c r="C88" s="142"/>
      <c r="D88" s="142"/>
      <c r="E88" s="142"/>
      <c r="F88" s="138"/>
      <c r="G88" s="135" t="s">
        <v>27</v>
      </c>
      <c r="H88" s="135" t="s">
        <v>127</v>
      </c>
      <c r="I88" s="352" t="s">
        <v>440</v>
      </c>
      <c r="J88" s="450" t="e">
        <f>일위목록!H38</f>
        <v>#REF!</v>
      </c>
      <c r="K88" s="489">
        <v>10</v>
      </c>
      <c r="L88" s="637">
        <v>10</v>
      </c>
    </row>
    <row r="89" spans="1:12" s="39" customFormat="1" ht="26.1" customHeight="1">
      <c r="A89" s="130"/>
      <c r="B89" s="504"/>
      <c r="C89" s="505"/>
      <c r="D89" s="505"/>
      <c r="E89" s="505"/>
      <c r="F89" s="506"/>
      <c r="G89" s="149"/>
      <c r="H89" s="149"/>
      <c r="I89" s="507"/>
      <c r="J89" s="450" t="e">
        <f>일위목록!H39</f>
        <v>#REF!</v>
      </c>
      <c r="K89" s="451"/>
      <c r="L89" s="637">
        <v>0</v>
      </c>
    </row>
    <row r="90" spans="1:12" s="39" customFormat="1" ht="26.1" customHeight="1">
      <c r="A90" s="130"/>
      <c r="B90" s="493" t="s">
        <v>2</v>
      </c>
      <c r="C90" s="494"/>
      <c r="D90" s="494"/>
      <c r="E90" s="494"/>
      <c r="F90" s="495"/>
      <c r="G90" s="341"/>
      <c r="H90" s="341"/>
      <c r="I90" s="491"/>
      <c r="J90" s="492"/>
      <c r="K90" s="492"/>
      <c r="L90" s="637">
        <v>0</v>
      </c>
    </row>
    <row r="91" spans="1:12" s="39" customFormat="1" ht="26.1" customHeight="1">
      <c r="A91" s="130"/>
      <c r="B91" s="146"/>
      <c r="C91" s="142" t="s">
        <v>11</v>
      </c>
      <c r="D91" s="142"/>
      <c r="E91" s="142"/>
      <c r="F91" s="138"/>
      <c r="G91" s="135"/>
      <c r="H91" s="135"/>
      <c r="I91" s="352"/>
      <c r="J91" s="450"/>
      <c r="K91" s="450"/>
      <c r="L91" s="637">
        <v>0</v>
      </c>
    </row>
    <row r="92" spans="1:12" s="39" customFormat="1" ht="26.1" customHeight="1">
      <c r="A92" s="130"/>
      <c r="B92" s="146"/>
      <c r="C92" s="142"/>
      <c r="D92" s="142"/>
      <c r="E92" s="183" t="s">
        <v>352</v>
      </c>
      <c r="F92" s="138"/>
      <c r="G92" s="135" t="s">
        <v>25</v>
      </c>
      <c r="H92" s="135" t="s">
        <v>127</v>
      </c>
      <c r="I92" s="352" t="s">
        <v>302</v>
      </c>
      <c r="J92" s="450"/>
      <c r="K92" s="489">
        <v>10</v>
      </c>
      <c r="L92" s="637">
        <v>5</v>
      </c>
    </row>
    <row r="93" spans="1:12" s="39" customFormat="1" ht="26.1" customHeight="1">
      <c r="A93" s="130"/>
      <c r="B93" s="144"/>
      <c r="C93" s="145"/>
      <c r="D93" s="145"/>
      <c r="E93" s="145"/>
      <c r="F93" s="139"/>
      <c r="G93" s="135"/>
      <c r="H93" s="135"/>
      <c r="I93" s="352"/>
      <c r="J93" s="450"/>
      <c r="K93" s="450"/>
      <c r="L93" s="637">
        <v>0</v>
      </c>
    </row>
    <row r="94" spans="1:12" s="39" customFormat="1" ht="26.1" customHeight="1">
      <c r="A94" s="130"/>
      <c r="B94" s="146"/>
      <c r="C94" s="142" t="s">
        <v>398</v>
      </c>
      <c r="D94" s="142"/>
      <c r="E94" s="183"/>
      <c r="F94" s="184"/>
      <c r="G94" s="192"/>
      <c r="H94" s="135"/>
      <c r="I94" s="352"/>
      <c r="J94" s="450"/>
      <c r="K94" s="450"/>
      <c r="L94" s="637">
        <v>0</v>
      </c>
    </row>
    <row r="95" spans="1:12" s="39" customFormat="1" ht="26.1" customHeight="1">
      <c r="A95" s="130"/>
      <c r="B95" s="146"/>
      <c r="C95" s="142"/>
      <c r="D95" s="142"/>
      <c r="E95" s="183" t="s">
        <v>525</v>
      </c>
      <c r="F95" s="184"/>
      <c r="G95" s="135" t="s">
        <v>25</v>
      </c>
      <c r="H95" s="135" t="s">
        <v>142</v>
      </c>
      <c r="I95" s="352" t="s">
        <v>348</v>
      </c>
      <c r="J95" s="460" t="e">
        <f>일위목록!H40</f>
        <v>#REF!</v>
      </c>
      <c r="K95" s="490">
        <v>64</v>
      </c>
      <c r="L95" s="637">
        <v>64</v>
      </c>
    </row>
    <row r="96" spans="1:12" s="39" customFormat="1" ht="26.1" customHeight="1">
      <c r="A96" s="130"/>
      <c r="B96" s="504"/>
      <c r="C96" s="505"/>
      <c r="D96" s="505"/>
      <c r="E96" s="505"/>
      <c r="F96" s="506"/>
      <c r="G96" s="149"/>
      <c r="H96" s="149"/>
      <c r="I96" s="507"/>
      <c r="J96" s="460" t="e">
        <f>일위목록!H41</f>
        <v>#REF!</v>
      </c>
      <c r="K96" s="451"/>
      <c r="L96" s="637"/>
    </row>
    <row r="97" spans="1:12" s="39" customFormat="1" ht="26.1" customHeight="1">
      <c r="A97" s="130"/>
      <c r="B97" s="493" t="s">
        <v>396</v>
      </c>
      <c r="C97" s="494"/>
      <c r="D97" s="494"/>
      <c r="E97" s="494"/>
      <c r="F97" s="495"/>
      <c r="G97" s="341"/>
      <c r="H97" s="341"/>
      <c r="I97" s="491"/>
      <c r="J97" s="460" t="e">
        <f>일위목록!H42</f>
        <v>#REF!</v>
      </c>
      <c r="K97" s="492"/>
      <c r="L97" s="637"/>
    </row>
    <row r="98" spans="1:12" s="39" customFormat="1" ht="26.1" customHeight="1">
      <c r="A98" s="130"/>
      <c r="B98" s="146"/>
      <c r="C98" s="142" t="s">
        <v>399</v>
      </c>
      <c r="D98" s="142"/>
      <c r="E98" s="142"/>
      <c r="F98" s="138"/>
      <c r="G98" s="192"/>
      <c r="H98" s="135"/>
      <c r="I98" s="352"/>
      <c r="J98" s="450"/>
      <c r="K98" s="450"/>
      <c r="L98" s="637"/>
    </row>
    <row r="99" spans="1:12" s="39" customFormat="1" ht="26.1" customHeight="1">
      <c r="A99" s="130"/>
      <c r="B99" s="146"/>
      <c r="C99" s="142"/>
      <c r="D99" s="142"/>
      <c r="E99" s="183" t="s">
        <v>400</v>
      </c>
      <c r="F99" s="184"/>
      <c r="G99" s="135"/>
      <c r="H99" s="135" t="s">
        <v>142</v>
      </c>
      <c r="I99" s="352" t="s">
        <v>348</v>
      </c>
      <c r="J99" s="450"/>
      <c r="K99" s="450">
        <v>0</v>
      </c>
      <c r="L99" s="637"/>
    </row>
    <row r="100" spans="1:12" s="39" customFormat="1" ht="26.1" customHeight="1">
      <c r="A100" s="130"/>
      <c r="B100" s="143"/>
      <c r="C100" s="142"/>
      <c r="D100" s="142"/>
      <c r="E100" s="142"/>
      <c r="F100" s="138"/>
      <c r="G100" s="135"/>
      <c r="H100" s="135"/>
      <c r="I100" s="352"/>
      <c r="J100" s="450"/>
      <c r="K100" s="450"/>
      <c r="L100" s="637"/>
    </row>
    <row r="101" spans="1:12" s="39" customFormat="1" ht="26.1" customHeight="1">
      <c r="A101" s="130"/>
      <c r="B101" s="146"/>
      <c r="C101" s="142" t="s">
        <v>397</v>
      </c>
      <c r="D101" s="142"/>
      <c r="E101" s="142"/>
      <c r="F101" s="138"/>
      <c r="G101" s="135"/>
      <c r="H101" s="135"/>
      <c r="I101" s="352"/>
      <c r="J101" s="450" t="e">
        <f>일위목록!H43</f>
        <v>#REF!</v>
      </c>
      <c r="K101" s="450"/>
      <c r="L101" s="637"/>
    </row>
    <row r="102" spans="1:12" s="39" customFormat="1" ht="26.1" customHeight="1">
      <c r="A102" s="130"/>
      <c r="B102" s="146"/>
      <c r="C102" s="142"/>
      <c r="D102" s="142"/>
      <c r="E102" s="183" t="s">
        <v>350</v>
      </c>
      <c r="F102" s="138"/>
      <c r="G102" s="135" t="s">
        <v>25</v>
      </c>
      <c r="H102" s="135" t="s">
        <v>142</v>
      </c>
      <c r="I102" s="352" t="s">
        <v>500</v>
      </c>
      <c r="J102" s="450" t="e">
        <f>일위목록!H44</f>
        <v>#REF!</v>
      </c>
      <c r="K102" s="490">
        <v>5</v>
      </c>
      <c r="L102" s="637">
        <v>2</v>
      </c>
    </row>
    <row r="103" spans="1:12" s="39" customFormat="1" ht="26.1" customHeight="1">
      <c r="A103" s="432"/>
      <c r="B103" s="433"/>
      <c r="C103" s="434"/>
      <c r="D103" s="434"/>
      <c r="E103" s="434"/>
      <c r="F103" s="435"/>
      <c r="G103" s="436"/>
      <c r="H103" s="436"/>
      <c r="I103" s="437"/>
      <c r="J103" s="452"/>
      <c r="K103" s="452"/>
      <c r="L103" s="637"/>
    </row>
    <row r="104" spans="1:12" s="39" customFormat="1" ht="26.1" customHeight="1">
      <c r="A104" s="439"/>
      <c r="B104" s="433"/>
      <c r="C104" s="891" t="s">
        <v>497</v>
      </c>
      <c r="D104" s="891"/>
      <c r="E104" s="891"/>
      <c r="F104" s="891"/>
      <c r="G104" s="444"/>
      <c r="H104" s="438"/>
      <c r="I104" s="352"/>
      <c r="J104" s="450"/>
      <c r="K104" s="450"/>
      <c r="L104" s="637"/>
    </row>
    <row r="105" spans="1:12" s="39" customFormat="1" ht="26.1" customHeight="1">
      <c r="A105" s="440"/>
      <c r="B105" s="454"/>
      <c r="C105" s="145"/>
      <c r="D105" s="145"/>
      <c r="E105" s="877" t="s">
        <v>643</v>
      </c>
      <c r="F105" s="877"/>
      <c r="G105" s="135" t="s">
        <v>134</v>
      </c>
      <c r="H105" s="455" t="s">
        <v>498</v>
      </c>
      <c r="I105" s="352" t="s">
        <v>511</v>
      </c>
      <c r="J105" s="460"/>
      <c r="K105" s="490">
        <v>700</v>
      </c>
      <c r="L105" s="637">
        <v>1920</v>
      </c>
    </row>
    <row r="106" spans="1:12" s="39" customFormat="1" ht="26.1" customHeight="1">
      <c r="A106" s="497"/>
      <c r="B106" s="498"/>
      <c r="C106" s="499"/>
      <c r="D106" s="499"/>
      <c r="E106" s="339"/>
      <c r="F106" s="339"/>
      <c r="G106" s="500"/>
      <c r="H106" s="501"/>
      <c r="I106" s="502" t="s">
        <v>509</v>
      </c>
      <c r="J106" s="450" t="e">
        <f>일위목록!H45</f>
        <v>#REF!</v>
      </c>
      <c r="K106" s="503"/>
      <c r="L106" s="637"/>
    </row>
    <row r="107" spans="1:12" s="39" customFormat="1" ht="26.1" hidden="1" customHeight="1">
      <c r="A107" s="130"/>
      <c r="B107" s="493" t="s">
        <v>463</v>
      </c>
      <c r="C107" s="494"/>
      <c r="D107" s="494"/>
      <c r="E107" s="494"/>
      <c r="F107" s="495"/>
      <c r="G107" s="341"/>
      <c r="H107" s="341"/>
      <c r="I107" s="491"/>
      <c r="J107" s="450" t="e">
        <f>일위목록!H46</f>
        <v>#REF!</v>
      </c>
      <c r="K107" s="496"/>
      <c r="L107" s="450"/>
    </row>
    <row r="108" spans="1:12" s="39" customFormat="1" ht="26.1" hidden="1" customHeight="1">
      <c r="A108" s="130"/>
      <c r="B108" s="146"/>
      <c r="C108" s="142" t="s">
        <v>479</v>
      </c>
      <c r="D108" s="142"/>
      <c r="E108" s="142"/>
      <c r="F108" s="138"/>
      <c r="G108" s="192"/>
      <c r="H108" s="135"/>
      <c r="I108" s="352"/>
      <c r="J108" s="450"/>
      <c r="K108" s="485"/>
      <c r="L108" s="450"/>
    </row>
    <row r="109" spans="1:12" s="39" customFormat="1" ht="26.1" hidden="1" customHeight="1">
      <c r="A109" s="130"/>
      <c r="B109" s="146"/>
      <c r="C109" s="142"/>
      <c r="D109" s="142"/>
      <c r="E109" s="183" t="s">
        <v>485</v>
      </c>
      <c r="F109" s="184"/>
      <c r="G109" s="135" t="s">
        <v>486</v>
      </c>
      <c r="H109" s="469" t="s">
        <v>464</v>
      </c>
      <c r="I109" s="352" t="s">
        <v>512</v>
      </c>
      <c r="J109" s="473"/>
      <c r="K109" s="485"/>
      <c r="L109" s="450"/>
    </row>
    <row r="110" spans="1:12" s="39" customFormat="1" ht="26.1" hidden="1" customHeight="1">
      <c r="A110" s="130"/>
      <c r="B110" s="146"/>
      <c r="C110" s="142" t="s">
        <v>478</v>
      </c>
      <c r="D110" s="142"/>
      <c r="E110" s="142"/>
      <c r="F110" s="138"/>
      <c r="G110" s="135"/>
      <c r="H110" s="135"/>
      <c r="I110" s="352"/>
      <c r="J110" s="450"/>
      <c r="K110" s="485"/>
      <c r="L110" s="450"/>
    </row>
    <row r="111" spans="1:12" s="39" customFormat="1" ht="26.1" hidden="1" customHeight="1">
      <c r="A111" s="130"/>
      <c r="B111" s="146"/>
      <c r="C111" s="142"/>
      <c r="D111" s="142"/>
      <c r="E111" s="183" t="s">
        <v>481</v>
      </c>
      <c r="F111" s="138"/>
      <c r="G111" s="135" t="s">
        <v>25</v>
      </c>
      <c r="H111" s="135" t="s">
        <v>465</v>
      </c>
      <c r="I111" s="352" t="s">
        <v>513</v>
      </c>
      <c r="J111" s="474"/>
      <c r="K111" s="485"/>
      <c r="L111" s="450"/>
    </row>
    <row r="112" spans="1:12" s="39" customFormat="1" ht="26.1" hidden="1" customHeight="1">
      <c r="A112" s="439"/>
      <c r="B112" s="433"/>
      <c r="C112" s="891" t="s">
        <v>475</v>
      </c>
      <c r="D112" s="891"/>
      <c r="E112" s="891"/>
      <c r="F112" s="891"/>
      <c r="G112" s="444"/>
      <c r="H112" s="438"/>
      <c r="I112" s="352"/>
      <c r="J112" s="450" t="e">
        <f>일위목록!H47</f>
        <v>#REF!</v>
      </c>
      <c r="K112" s="485"/>
      <c r="L112" s="450"/>
    </row>
    <row r="113" spans="1:12" s="39" customFormat="1" ht="26.1" hidden="1" customHeight="1">
      <c r="A113" s="440"/>
      <c r="B113" s="454"/>
      <c r="C113" s="145"/>
      <c r="D113" s="145"/>
      <c r="E113" s="877" t="s">
        <v>482</v>
      </c>
      <c r="F113" s="877"/>
      <c r="G113" s="135" t="s">
        <v>469</v>
      </c>
      <c r="H113" s="455" t="s">
        <v>466</v>
      </c>
      <c r="I113" s="352" t="s">
        <v>514</v>
      </c>
      <c r="J113" s="450" t="e">
        <f>일위목록!H48</f>
        <v>#REF!</v>
      </c>
      <c r="K113" s="485"/>
      <c r="L113" s="450"/>
    </row>
    <row r="114" spans="1:12" s="39" customFormat="1" ht="26.1" hidden="1" customHeight="1">
      <c r="A114" s="130"/>
      <c r="B114" s="146"/>
      <c r="C114" s="142" t="s">
        <v>476</v>
      </c>
      <c r="D114" s="142"/>
      <c r="E114" s="142"/>
      <c r="F114" s="138"/>
      <c r="G114" s="192"/>
      <c r="H114" s="135"/>
      <c r="I114" s="352"/>
      <c r="J114" s="450" t="e">
        <f>일위목록!H49</f>
        <v>#REF!</v>
      </c>
      <c r="K114" s="485"/>
      <c r="L114" s="450"/>
    </row>
    <row r="115" spans="1:12" s="39" customFormat="1" ht="26.1" hidden="1" customHeight="1">
      <c r="A115" s="130"/>
      <c r="B115" s="146"/>
      <c r="C115" s="142"/>
      <c r="D115" s="142"/>
      <c r="E115" s="183" t="s">
        <v>477</v>
      </c>
      <c r="F115" s="184"/>
      <c r="G115" s="135" t="s">
        <v>469</v>
      </c>
      <c r="H115" s="469" t="s">
        <v>466</v>
      </c>
      <c r="I115" s="352" t="s">
        <v>515</v>
      </c>
      <c r="J115" s="473"/>
      <c r="K115" s="485"/>
      <c r="L115" s="450"/>
    </row>
    <row r="116" spans="1:12" s="39" customFormat="1" ht="26.1" hidden="1" customHeight="1">
      <c r="A116" s="130"/>
      <c r="B116" s="146"/>
      <c r="C116" s="142" t="s">
        <v>484</v>
      </c>
      <c r="D116" s="142"/>
      <c r="E116" s="142"/>
      <c r="F116" s="138"/>
      <c r="G116" s="135"/>
      <c r="H116" s="135"/>
      <c r="I116" s="352"/>
      <c r="J116" s="450"/>
      <c r="K116" s="485"/>
      <c r="L116" s="450"/>
    </row>
    <row r="117" spans="1:12" s="39" customFormat="1" ht="26.1" hidden="1" customHeight="1">
      <c r="A117" s="130"/>
      <c r="B117" s="146"/>
      <c r="C117" s="142"/>
      <c r="D117" s="142"/>
      <c r="E117" s="183" t="s">
        <v>483</v>
      </c>
      <c r="F117" s="138"/>
      <c r="G117" s="135" t="s">
        <v>468</v>
      </c>
      <c r="H117" s="135" t="s">
        <v>470</v>
      </c>
      <c r="I117" s="352"/>
      <c r="J117" s="474"/>
      <c r="K117" s="485"/>
      <c r="L117" s="450"/>
    </row>
    <row r="118" spans="1:12" s="39" customFormat="1" ht="26.1" hidden="1" customHeight="1">
      <c r="A118" s="439"/>
      <c r="B118" s="433"/>
      <c r="C118" s="470" t="s">
        <v>472</v>
      </c>
      <c r="D118" s="470"/>
      <c r="E118" s="470"/>
      <c r="F118" s="471"/>
      <c r="G118" s="444"/>
      <c r="H118" s="438"/>
      <c r="I118" s="352"/>
      <c r="J118" s="450" t="e">
        <f>일위목록!H50</f>
        <v>#REF!</v>
      </c>
      <c r="K118" s="485"/>
      <c r="L118" s="450"/>
    </row>
    <row r="119" spans="1:12" s="39" customFormat="1" ht="26.1" hidden="1" customHeight="1">
      <c r="A119" s="440"/>
      <c r="B119" s="454"/>
      <c r="C119" s="145"/>
      <c r="D119" s="145"/>
      <c r="E119" s="877" t="s">
        <v>473</v>
      </c>
      <c r="F119" s="877"/>
      <c r="G119" s="135" t="s">
        <v>134</v>
      </c>
      <c r="H119" s="455" t="s">
        <v>471</v>
      </c>
      <c r="I119" s="352" t="s">
        <v>516</v>
      </c>
      <c r="J119" s="450" t="e">
        <f>일위목록!H51</f>
        <v>#REF!</v>
      </c>
      <c r="K119" s="485"/>
      <c r="L119" s="450"/>
    </row>
    <row r="120" spans="1:12" s="39" customFormat="1" ht="26.1" hidden="1" customHeight="1">
      <c r="A120" s="130"/>
      <c r="B120" s="146"/>
      <c r="C120" s="142" t="s">
        <v>480</v>
      </c>
      <c r="D120" s="142"/>
      <c r="E120" s="142"/>
      <c r="F120" s="138"/>
      <c r="G120" s="135"/>
      <c r="H120" s="135"/>
      <c r="I120" s="352"/>
      <c r="J120" s="450" t="e">
        <f>일위목록!H52</f>
        <v>#REF!</v>
      </c>
      <c r="K120" s="485"/>
      <c r="L120" s="450"/>
    </row>
    <row r="121" spans="1:12" s="39" customFormat="1" ht="26.1" hidden="1" customHeight="1">
      <c r="A121" s="130"/>
      <c r="B121" s="146"/>
      <c r="C121" s="142"/>
      <c r="D121" s="142"/>
      <c r="E121" s="183" t="s">
        <v>467</v>
      </c>
      <c r="F121" s="138"/>
      <c r="G121" s="135" t="s">
        <v>468</v>
      </c>
      <c r="H121" s="135" t="s">
        <v>465</v>
      </c>
      <c r="I121" s="352" t="s">
        <v>506</v>
      </c>
      <c r="J121" s="473"/>
      <c r="K121" s="485"/>
      <c r="L121" s="450"/>
    </row>
    <row r="122" spans="1:12" s="39" customFormat="1" ht="26.1" hidden="1" customHeight="1">
      <c r="A122" s="440"/>
      <c r="B122" s="454"/>
      <c r="C122" s="145"/>
      <c r="D122" s="145"/>
      <c r="E122" s="877" t="s">
        <v>474</v>
      </c>
      <c r="F122" s="877"/>
      <c r="G122" s="135" t="s">
        <v>134</v>
      </c>
      <c r="H122" s="455" t="s">
        <v>466</v>
      </c>
      <c r="I122" s="352" t="s">
        <v>507</v>
      </c>
      <c r="J122" s="473"/>
      <c r="K122" s="485"/>
      <c r="L122" s="450"/>
    </row>
    <row r="123" spans="1:12" hidden="1">
      <c r="L123" s="487"/>
    </row>
  </sheetData>
  <mergeCells count="14">
    <mergeCell ref="C112:F112"/>
    <mergeCell ref="E113:F113"/>
    <mergeCell ref="E119:F119"/>
    <mergeCell ref="E122:F122"/>
    <mergeCell ref="C104:F104"/>
    <mergeCell ref="E105:F105"/>
    <mergeCell ref="B4:F5"/>
    <mergeCell ref="B2:L2"/>
    <mergeCell ref="G4:G5"/>
    <mergeCell ref="H4:H5"/>
    <mergeCell ref="I4:I5"/>
    <mergeCell ref="L4:L5"/>
    <mergeCell ref="K4:K5"/>
    <mergeCell ref="J4:J5"/>
  </mergeCells>
  <phoneticPr fontId="25" type="noConversion"/>
  <pageMargins left="0.47244094488188981" right="0.47244094488188981" top="0.74803149606299213" bottom="0.47244094488188981" header="0.31496062992125984" footer="0.31496062992125984"/>
  <pageSetup paperSize="9" scale="64" orientation="portrait" r:id="rId1"/>
  <headerFooter>
    <oddFooter>&amp;C&amp;"HY그래픽M,굵게"공종별 수량산출표 -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0">
    <tabColor rgb="FFC00000"/>
  </sheetPr>
  <dimension ref="A1:R66"/>
  <sheetViews>
    <sheetView showZeros="0" view="pageBreakPreview" zoomScale="70" zoomScaleNormal="100" zoomScaleSheetLayoutView="70" workbookViewId="0">
      <pane xSplit="3" ySplit="4" topLeftCell="D5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7.25"/>
  <cols>
    <col min="1" max="1" width="2.625" style="19" customWidth="1"/>
    <col min="2" max="2" width="6.375" style="31" customWidth="1"/>
    <col min="3" max="3" width="66.25" style="32" customWidth="1"/>
    <col min="4" max="5" width="5.625" style="28" customWidth="1"/>
    <col min="6" max="6" width="5.625" style="29" customWidth="1"/>
    <col min="7" max="7" width="8.625" style="30" customWidth="1"/>
    <col min="8" max="8" width="12.625" style="30" customWidth="1"/>
    <col min="9" max="9" width="8.625" style="30" customWidth="1"/>
    <col min="10" max="10" width="12.625" style="30" customWidth="1"/>
    <col min="11" max="11" width="8.625" style="30" customWidth="1"/>
    <col min="12" max="12" width="12.625" style="30" customWidth="1"/>
    <col min="13" max="13" width="8.625" style="30" customWidth="1"/>
    <col min="14" max="14" width="15.625" style="30" customWidth="1"/>
    <col min="15" max="15" width="8.625" style="29" customWidth="1"/>
    <col min="16" max="16" width="15.625" style="18" bestFit="1" customWidth="1"/>
    <col min="17" max="17" width="14.5" style="18" bestFit="1" customWidth="1"/>
    <col min="18" max="18" width="13.25" style="18" bestFit="1" customWidth="1"/>
    <col min="19" max="243" width="10" style="19" customWidth="1"/>
    <col min="244" max="16384" width="9" style="19"/>
  </cols>
  <sheetData>
    <row r="1" spans="1:18" ht="41.25" customHeight="1">
      <c r="B1" s="894" t="s">
        <v>447</v>
      </c>
      <c r="C1" s="894"/>
      <c r="D1" s="894"/>
      <c r="E1" s="894"/>
      <c r="F1" s="894"/>
      <c r="G1" s="894"/>
      <c r="H1" s="894"/>
      <c r="I1" s="894"/>
      <c r="J1" s="894"/>
      <c r="K1" s="894"/>
      <c r="L1" s="894"/>
      <c r="M1" s="894"/>
      <c r="N1" s="894"/>
      <c r="O1" s="894"/>
      <c r="P1" s="19"/>
      <c r="Q1" s="19"/>
      <c r="R1" s="19"/>
    </row>
    <row r="2" spans="1:18" ht="30" customHeight="1">
      <c r="B2" s="380" t="s">
        <v>645</v>
      </c>
      <c r="C2" s="380"/>
      <c r="D2" s="380"/>
      <c r="E2" s="380"/>
      <c r="F2" s="380"/>
      <c r="G2" s="153"/>
      <c r="H2" s="153"/>
      <c r="I2" s="153"/>
      <c r="J2" s="153"/>
      <c r="K2" s="153"/>
      <c r="L2" s="154"/>
      <c r="M2" s="154"/>
      <c r="N2" s="154"/>
      <c r="O2" s="153"/>
      <c r="P2" s="19"/>
      <c r="Q2" s="19"/>
      <c r="R2" s="19"/>
    </row>
    <row r="3" spans="1:18" ht="30" customHeight="1">
      <c r="B3" s="898" t="s">
        <v>311</v>
      </c>
      <c r="C3" s="899"/>
      <c r="D3" s="896" t="s">
        <v>188</v>
      </c>
      <c r="E3" s="896" t="s">
        <v>47</v>
      </c>
      <c r="F3" s="897" t="s">
        <v>48</v>
      </c>
      <c r="G3" s="895" t="s">
        <v>303</v>
      </c>
      <c r="H3" s="895"/>
      <c r="I3" s="895" t="s">
        <v>304</v>
      </c>
      <c r="J3" s="895"/>
      <c r="K3" s="895" t="s">
        <v>305</v>
      </c>
      <c r="L3" s="895"/>
      <c r="M3" s="895" t="s">
        <v>306</v>
      </c>
      <c r="N3" s="895"/>
      <c r="O3" s="902" t="s">
        <v>310</v>
      </c>
    </row>
    <row r="4" spans="1:18" ht="30" customHeight="1">
      <c r="B4" s="900"/>
      <c r="C4" s="901"/>
      <c r="D4" s="896"/>
      <c r="E4" s="896"/>
      <c r="F4" s="897"/>
      <c r="G4" s="337" t="s">
        <v>308</v>
      </c>
      <c r="H4" s="378" t="s">
        <v>309</v>
      </c>
      <c r="I4" s="337" t="s">
        <v>308</v>
      </c>
      <c r="J4" s="378" t="s">
        <v>309</v>
      </c>
      <c r="K4" s="337" t="s">
        <v>308</v>
      </c>
      <c r="L4" s="378" t="s">
        <v>309</v>
      </c>
      <c r="M4" s="337" t="s">
        <v>308</v>
      </c>
      <c r="N4" s="296" t="s">
        <v>307</v>
      </c>
      <c r="O4" s="903"/>
    </row>
    <row r="5" spans="1:18" ht="5.0999999999999996" customHeight="1">
      <c r="B5" s="410"/>
      <c r="C5" s="118"/>
      <c r="D5" s="118"/>
      <c r="E5" s="118"/>
      <c r="F5" s="118"/>
      <c r="G5" s="152"/>
      <c r="H5" s="152"/>
      <c r="I5" s="152"/>
      <c r="J5" s="152"/>
      <c r="K5" s="152"/>
      <c r="L5" s="152"/>
      <c r="M5" s="152"/>
      <c r="N5" s="152"/>
      <c r="O5" s="639"/>
    </row>
    <row r="6" spans="1:18" s="199" customFormat="1" ht="27" customHeight="1">
      <c r="A6" s="638"/>
      <c r="B6" s="355" t="s">
        <v>144</v>
      </c>
      <c r="C6" s="310" t="s">
        <v>233</v>
      </c>
      <c r="D6" s="426"/>
      <c r="E6" s="315"/>
      <c r="F6" s="359"/>
      <c r="G6" s="356"/>
      <c r="H6" s="360" t="e">
        <f>INT(#REF!*0.9)</f>
        <v>#REF!</v>
      </c>
      <c r="I6" s="361"/>
      <c r="J6" s="360" t="e">
        <f>INT(#REF!*0.9)</f>
        <v>#REF!</v>
      </c>
      <c r="K6" s="361"/>
      <c r="L6" s="360" t="e">
        <f>INT(#REF!*0.9)</f>
        <v>#REF!</v>
      </c>
      <c r="M6" s="280"/>
      <c r="N6" s="362" t="e">
        <f t="shared" ref="N6:N57" si="0">H6+J6+L6</f>
        <v>#REF!</v>
      </c>
      <c r="O6" s="363"/>
      <c r="P6" s="198"/>
      <c r="Q6" s="198"/>
      <c r="R6" s="198"/>
    </row>
    <row r="7" spans="1:18" s="199" customFormat="1" ht="27" customHeight="1">
      <c r="A7" s="638"/>
      <c r="B7" s="364" t="s">
        <v>10</v>
      </c>
      <c r="C7" s="305" t="s">
        <v>234</v>
      </c>
      <c r="D7" s="316"/>
      <c r="E7" s="252"/>
      <c r="F7" s="365"/>
      <c r="G7" s="366"/>
      <c r="H7" s="367" t="e">
        <f>INT(#REF!*0.9)</f>
        <v>#REF!</v>
      </c>
      <c r="I7" s="368"/>
      <c r="J7" s="367" t="e">
        <f>INT(#REF!*0.9)</f>
        <v>#REF!</v>
      </c>
      <c r="K7" s="368"/>
      <c r="L7" s="367" t="e">
        <f>INT(#REF!*0.9)</f>
        <v>#REF!</v>
      </c>
      <c r="M7" s="267"/>
      <c r="N7" s="270" t="e">
        <f t="shared" si="0"/>
        <v>#REF!</v>
      </c>
      <c r="O7" s="231"/>
      <c r="P7" s="198"/>
      <c r="Q7" s="198"/>
      <c r="R7" s="198"/>
    </row>
    <row r="8" spans="1:18" s="199" customFormat="1" ht="27" customHeight="1">
      <c r="A8" s="638"/>
      <c r="B8" s="364" t="s">
        <v>405</v>
      </c>
      <c r="C8" s="305" t="s">
        <v>235</v>
      </c>
      <c r="D8" s="316"/>
      <c r="E8" s="252"/>
      <c r="F8" s="365"/>
      <c r="G8" s="366"/>
      <c r="H8" s="367" t="e">
        <f>INT(#REF!*0.9)</f>
        <v>#REF!</v>
      </c>
      <c r="I8" s="368"/>
      <c r="J8" s="367" t="e">
        <f>INT(#REF!*0.9)</f>
        <v>#REF!</v>
      </c>
      <c r="K8" s="368"/>
      <c r="L8" s="367" t="e">
        <f>INT(#REF!*0.9)</f>
        <v>#REF!</v>
      </c>
      <c r="M8" s="267"/>
      <c r="N8" s="270" t="e">
        <f t="shared" si="0"/>
        <v>#REF!</v>
      </c>
      <c r="O8" s="231"/>
      <c r="P8" s="198"/>
      <c r="Q8" s="198"/>
      <c r="R8" s="198"/>
    </row>
    <row r="9" spans="1:18" s="199" customFormat="1" ht="27" customHeight="1">
      <c r="A9" s="638"/>
      <c r="B9" s="364" t="s">
        <v>406</v>
      </c>
      <c r="C9" s="305" t="s">
        <v>236</v>
      </c>
      <c r="D9" s="316"/>
      <c r="E9" s="252"/>
      <c r="F9" s="365"/>
      <c r="G9" s="366"/>
      <c r="H9" s="367" t="e">
        <f>INT(#REF!*0.9)</f>
        <v>#REF!</v>
      </c>
      <c r="I9" s="368"/>
      <c r="J9" s="367" t="e">
        <f>INT(#REF!*0.9)</f>
        <v>#REF!</v>
      </c>
      <c r="K9" s="368"/>
      <c r="L9" s="367" t="e">
        <f>INT(#REF!*0.9)</f>
        <v>#REF!</v>
      </c>
      <c r="M9" s="267"/>
      <c r="N9" s="270" t="e">
        <f t="shared" si="0"/>
        <v>#REF!</v>
      </c>
      <c r="O9" s="231"/>
      <c r="P9" s="198"/>
      <c r="Q9" s="198"/>
      <c r="R9" s="198"/>
    </row>
    <row r="10" spans="1:18" s="199" customFormat="1" ht="27" customHeight="1">
      <c r="A10" s="638"/>
      <c r="B10" s="364" t="s">
        <v>407</v>
      </c>
      <c r="C10" s="305" t="s">
        <v>346</v>
      </c>
      <c r="D10" s="316"/>
      <c r="E10" s="357"/>
      <c r="F10" s="365"/>
      <c r="G10" s="366"/>
      <c r="H10" s="367" t="e">
        <f>INT(#REF!*0.9)</f>
        <v>#REF!</v>
      </c>
      <c r="I10" s="368"/>
      <c r="J10" s="367" t="e">
        <f>INT(#REF!*0.9)</f>
        <v>#REF!</v>
      </c>
      <c r="K10" s="368"/>
      <c r="L10" s="367" t="e">
        <f>INT(#REF!*0.9)</f>
        <v>#REF!</v>
      </c>
      <c r="M10" s="267"/>
      <c r="N10" s="270" t="e">
        <f t="shared" si="0"/>
        <v>#REF!</v>
      </c>
      <c r="O10" s="231"/>
      <c r="P10" s="198"/>
      <c r="Q10" s="198"/>
      <c r="R10" s="198"/>
    </row>
    <row r="11" spans="1:18" s="199" customFormat="1" ht="27" customHeight="1">
      <c r="A11" s="638"/>
      <c r="B11" s="364" t="s">
        <v>408</v>
      </c>
      <c r="C11" s="305" t="s">
        <v>237</v>
      </c>
      <c r="D11" s="316"/>
      <c r="E11" s="252"/>
      <c r="F11" s="365"/>
      <c r="G11" s="366"/>
      <c r="H11" s="367" t="e">
        <f>INT(#REF!*0.9)</f>
        <v>#REF!</v>
      </c>
      <c r="I11" s="368"/>
      <c r="J11" s="367" t="e">
        <f>INT(#REF!*0.9)</f>
        <v>#REF!</v>
      </c>
      <c r="K11" s="368"/>
      <c r="L11" s="367" t="e">
        <f>INT(#REF!*0.9)</f>
        <v>#REF!</v>
      </c>
      <c r="M11" s="267"/>
      <c r="N11" s="270" t="e">
        <f t="shared" si="0"/>
        <v>#REF!</v>
      </c>
      <c r="O11" s="231"/>
      <c r="P11" s="198"/>
      <c r="Q11" s="198"/>
      <c r="R11" s="198"/>
    </row>
    <row r="12" spans="1:18" s="199" customFormat="1" ht="27" customHeight="1">
      <c r="A12" s="638"/>
      <c r="B12" s="364" t="s">
        <v>409</v>
      </c>
      <c r="C12" s="305" t="s">
        <v>238</v>
      </c>
      <c r="D12" s="316"/>
      <c r="E12" s="252"/>
      <c r="F12" s="365"/>
      <c r="G12" s="366"/>
      <c r="H12" s="367" t="e">
        <f>INT(#REF!*0.9)</f>
        <v>#REF!</v>
      </c>
      <c r="I12" s="368"/>
      <c r="J12" s="367" t="e">
        <f>INT(#REF!*0.9)</f>
        <v>#REF!</v>
      </c>
      <c r="K12" s="368"/>
      <c r="L12" s="367" t="e">
        <f>INT(#REF!*0.9)</f>
        <v>#REF!</v>
      </c>
      <c r="M12" s="267"/>
      <c r="N12" s="270" t="e">
        <f t="shared" si="0"/>
        <v>#REF!</v>
      </c>
      <c r="O12" s="231"/>
      <c r="P12" s="198"/>
      <c r="Q12" s="198"/>
      <c r="R12" s="198"/>
    </row>
    <row r="13" spans="1:18" s="199" customFormat="1" ht="27" customHeight="1">
      <c r="A13" s="638"/>
      <c r="B13" s="364" t="s">
        <v>410</v>
      </c>
      <c r="C13" s="305" t="s">
        <v>239</v>
      </c>
      <c r="D13" s="316"/>
      <c r="E13" s="252"/>
      <c r="F13" s="365"/>
      <c r="G13" s="366"/>
      <c r="H13" s="367" t="e">
        <f>INT(#REF!*0.9)</f>
        <v>#REF!</v>
      </c>
      <c r="I13" s="368"/>
      <c r="J13" s="367" t="e">
        <f>INT(#REF!*0.9)</f>
        <v>#REF!</v>
      </c>
      <c r="K13" s="368"/>
      <c r="L13" s="367" t="e">
        <f>INT(#REF!*0.9)</f>
        <v>#REF!</v>
      </c>
      <c r="M13" s="267"/>
      <c r="N13" s="270" t="e">
        <f t="shared" si="0"/>
        <v>#REF!</v>
      </c>
      <c r="O13" s="231"/>
      <c r="P13" s="198"/>
      <c r="Q13" s="198"/>
      <c r="R13" s="198"/>
    </row>
    <row r="14" spans="1:18" s="199" customFormat="1" ht="27" customHeight="1">
      <c r="A14" s="638"/>
      <c r="B14" s="364" t="s">
        <v>411</v>
      </c>
      <c r="C14" s="305" t="s">
        <v>240</v>
      </c>
      <c r="D14" s="316"/>
      <c r="E14" s="252"/>
      <c r="F14" s="365"/>
      <c r="G14" s="366"/>
      <c r="H14" s="367" t="e">
        <f>INT(#REF!*0.9)</f>
        <v>#REF!</v>
      </c>
      <c r="I14" s="368"/>
      <c r="J14" s="367" t="e">
        <f>INT(#REF!*0.9)</f>
        <v>#REF!</v>
      </c>
      <c r="K14" s="368"/>
      <c r="L14" s="367" t="e">
        <f>INT(#REF!*0.9)</f>
        <v>#REF!</v>
      </c>
      <c r="M14" s="267"/>
      <c r="N14" s="270" t="e">
        <f t="shared" si="0"/>
        <v>#REF!</v>
      </c>
      <c r="O14" s="231"/>
      <c r="P14" s="198"/>
      <c r="Q14" s="198"/>
      <c r="R14" s="198"/>
    </row>
    <row r="15" spans="1:18" s="199" customFormat="1" ht="27" customHeight="1">
      <c r="A15" s="638"/>
      <c r="B15" s="364" t="s">
        <v>412</v>
      </c>
      <c r="C15" s="305" t="s">
        <v>241</v>
      </c>
      <c r="D15" s="316"/>
      <c r="E15" s="252"/>
      <c r="F15" s="365"/>
      <c r="G15" s="366"/>
      <c r="H15" s="367" t="e">
        <f>INT(#REF!*0.9)</f>
        <v>#REF!</v>
      </c>
      <c r="I15" s="368"/>
      <c r="J15" s="367" t="e">
        <f>INT(#REF!*0.9)</f>
        <v>#REF!</v>
      </c>
      <c r="K15" s="368"/>
      <c r="L15" s="367" t="e">
        <f>INT(#REF!*0.9)</f>
        <v>#REF!</v>
      </c>
      <c r="M15" s="267"/>
      <c r="N15" s="270" t="e">
        <f t="shared" si="0"/>
        <v>#REF!</v>
      </c>
      <c r="O15" s="231"/>
      <c r="P15" s="198"/>
      <c r="Q15" s="198"/>
      <c r="R15" s="198"/>
    </row>
    <row r="16" spans="1:18" s="199" customFormat="1" ht="27" customHeight="1">
      <c r="A16" s="638"/>
      <c r="B16" s="364" t="s">
        <v>379</v>
      </c>
      <c r="C16" s="305" t="s">
        <v>242</v>
      </c>
      <c r="D16" s="316"/>
      <c r="E16" s="252"/>
      <c r="F16" s="365"/>
      <c r="G16" s="366"/>
      <c r="H16" s="367" t="e">
        <f>INT(#REF!*0.9)</f>
        <v>#REF!</v>
      </c>
      <c r="I16" s="368"/>
      <c r="J16" s="367" t="e">
        <f>INT(#REF!*0.9)</f>
        <v>#REF!</v>
      </c>
      <c r="K16" s="368"/>
      <c r="L16" s="367" t="e">
        <f>INT(#REF!*0.9)</f>
        <v>#REF!</v>
      </c>
      <c r="M16" s="267"/>
      <c r="N16" s="270" t="e">
        <f t="shared" si="0"/>
        <v>#REF!</v>
      </c>
      <c r="O16" s="231"/>
      <c r="P16" s="198"/>
      <c r="Q16" s="198"/>
      <c r="R16" s="198"/>
    </row>
    <row r="17" spans="1:18" s="199" customFormat="1" ht="27" customHeight="1">
      <c r="A17" s="638"/>
      <c r="B17" s="364" t="s">
        <v>380</v>
      </c>
      <c r="C17" s="305" t="s">
        <v>243</v>
      </c>
      <c r="D17" s="316"/>
      <c r="E17" s="252"/>
      <c r="F17" s="365"/>
      <c r="G17" s="366"/>
      <c r="H17" s="367" t="e">
        <f>INT(#REF!*0.9)</f>
        <v>#REF!</v>
      </c>
      <c r="I17" s="368"/>
      <c r="J17" s="367" t="e">
        <f>INT(#REF!*0.9)</f>
        <v>#REF!</v>
      </c>
      <c r="K17" s="368"/>
      <c r="L17" s="367" t="e">
        <f>INT(#REF!*0.9)</f>
        <v>#REF!</v>
      </c>
      <c r="M17" s="267"/>
      <c r="N17" s="270" t="e">
        <f t="shared" si="0"/>
        <v>#REF!</v>
      </c>
      <c r="O17" s="231"/>
      <c r="P17" s="198"/>
      <c r="Q17" s="198"/>
      <c r="R17" s="198"/>
    </row>
    <row r="18" spans="1:18" s="199" customFormat="1" ht="27" customHeight="1">
      <c r="A18" s="638"/>
      <c r="B18" s="364" t="s">
        <v>381</v>
      </c>
      <c r="C18" s="305" t="s">
        <v>244</v>
      </c>
      <c r="D18" s="316"/>
      <c r="E18" s="252"/>
      <c r="F18" s="365"/>
      <c r="G18" s="366"/>
      <c r="H18" s="367" t="e">
        <f>INT(#REF!*0.9)</f>
        <v>#REF!</v>
      </c>
      <c r="I18" s="368"/>
      <c r="J18" s="367" t="e">
        <f>INT(#REF!*0.9)</f>
        <v>#REF!</v>
      </c>
      <c r="K18" s="368"/>
      <c r="L18" s="367" t="e">
        <f>INT(#REF!*0.9)</f>
        <v>#REF!</v>
      </c>
      <c r="M18" s="267"/>
      <c r="N18" s="270" t="e">
        <f t="shared" si="0"/>
        <v>#REF!</v>
      </c>
      <c r="O18" s="231"/>
      <c r="P18" s="198"/>
      <c r="Q18" s="198"/>
      <c r="R18" s="198"/>
    </row>
    <row r="19" spans="1:18" s="199" customFormat="1" ht="27" customHeight="1">
      <c r="A19" s="638"/>
      <c r="B19" s="364" t="s">
        <v>382</v>
      </c>
      <c r="C19" s="305" t="s">
        <v>245</v>
      </c>
      <c r="D19" s="316"/>
      <c r="E19" s="252"/>
      <c r="F19" s="365"/>
      <c r="G19" s="366"/>
      <c r="H19" s="369" t="e">
        <f>INT(#REF!*0.9)</f>
        <v>#REF!</v>
      </c>
      <c r="I19" s="370"/>
      <c r="J19" s="369" t="e">
        <f>INT(#REF!*0.9)</f>
        <v>#REF!</v>
      </c>
      <c r="K19" s="370"/>
      <c r="L19" s="369" t="e">
        <f>INT(#REF!*0.9)</f>
        <v>#REF!</v>
      </c>
      <c r="M19" s="275"/>
      <c r="N19" s="371" t="e">
        <f t="shared" si="0"/>
        <v>#REF!</v>
      </c>
      <c r="O19" s="641"/>
      <c r="P19" s="198"/>
      <c r="Q19" s="198"/>
      <c r="R19" s="198"/>
    </row>
    <row r="20" spans="1:18" s="199" customFormat="1" ht="27" customHeight="1">
      <c r="A20" s="638"/>
      <c r="B20" s="364" t="s">
        <v>383</v>
      </c>
      <c r="C20" s="310" t="s">
        <v>246</v>
      </c>
      <c r="D20" s="426"/>
      <c r="E20" s="315"/>
      <c r="F20" s="359"/>
      <c r="G20" s="356"/>
      <c r="H20" s="461" t="e">
        <f>INT(#REF!*0.9)</f>
        <v>#REF!</v>
      </c>
      <c r="I20" s="462"/>
      <c r="J20" s="461" t="e">
        <f>INT(#REF!*0.9)</f>
        <v>#REF!</v>
      </c>
      <c r="K20" s="462"/>
      <c r="L20" s="461" t="e">
        <f>INT(#REF!*0.9)</f>
        <v>#REF!</v>
      </c>
      <c r="M20" s="463"/>
      <c r="N20" s="464" t="e">
        <f t="shared" si="0"/>
        <v>#REF!</v>
      </c>
      <c r="O20" s="468"/>
      <c r="P20" s="198"/>
      <c r="Q20" s="198"/>
      <c r="R20" s="198"/>
    </row>
    <row r="21" spans="1:18" s="199" customFormat="1" ht="27" customHeight="1">
      <c r="A21" s="638"/>
      <c r="B21" s="364" t="s">
        <v>384</v>
      </c>
      <c r="C21" s="305" t="s">
        <v>247</v>
      </c>
      <c r="D21" s="316"/>
      <c r="E21" s="252"/>
      <c r="F21" s="365"/>
      <c r="G21" s="366"/>
      <c r="H21" s="367" t="e">
        <f>INT(#REF!*0.9)</f>
        <v>#REF!</v>
      </c>
      <c r="I21" s="368"/>
      <c r="J21" s="367" t="e">
        <f>INT(#REF!*0.9)</f>
        <v>#REF!</v>
      </c>
      <c r="K21" s="368"/>
      <c r="L21" s="367" t="e">
        <f>INT(#REF!*0.9)</f>
        <v>#REF!</v>
      </c>
      <c r="M21" s="267"/>
      <c r="N21" s="270" t="e">
        <f t="shared" si="0"/>
        <v>#REF!</v>
      </c>
      <c r="O21" s="231"/>
      <c r="P21" s="198"/>
      <c r="Q21" s="198"/>
      <c r="R21" s="198"/>
    </row>
    <row r="22" spans="1:18" s="199" customFormat="1" ht="27" customHeight="1">
      <c r="A22" s="638"/>
      <c r="B22" s="364" t="s">
        <v>385</v>
      </c>
      <c r="C22" s="305" t="s">
        <v>345</v>
      </c>
      <c r="D22" s="316"/>
      <c r="E22" s="240"/>
      <c r="F22" s="306"/>
      <c r="G22" s="239"/>
      <c r="H22" s="367" t="e">
        <f>INT(#REF!*0.9)</f>
        <v>#REF!</v>
      </c>
      <c r="I22" s="368"/>
      <c r="J22" s="367" t="e">
        <f>INT(#REF!*0.9)</f>
        <v>#REF!</v>
      </c>
      <c r="K22" s="368"/>
      <c r="L22" s="367" t="e">
        <f>INT(#REF!*0.9)</f>
        <v>#REF!</v>
      </c>
      <c r="M22" s="267"/>
      <c r="N22" s="270" t="e">
        <f t="shared" si="0"/>
        <v>#REF!</v>
      </c>
      <c r="O22" s="208"/>
      <c r="P22" s="198"/>
      <c r="Q22" s="198"/>
      <c r="R22" s="198"/>
    </row>
    <row r="23" spans="1:18" s="199" customFormat="1" ht="27" customHeight="1">
      <c r="A23" s="638"/>
      <c r="B23" s="364" t="s">
        <v>386</v>
      </c>
      <c r="C23" s="305" t="s">
        <v>248</v>
      </c>
      <c r="D23" s="316"/>
      <c r="E23" s="252"/>
      <c r="F23" s="365"/>
      <c r="G23" s="366"/>
      <c r="H23" s="367" t="e">
        <f>INT(#REF!*0.9)</f>
        <v>#REF!</v>
      </c>
      <c r="I23" s="368"/>
      <c r="J23" s="367" t="e">
        <f>INT(#REF!*0.9)</f>
        <v>#REF!</v>
      </c>
      <c r="K23" s="368"/>
      <c r="L23" s="367" t="e">
        <f>INT(#REF!*0.9)</f>
        <v>#REF!</v>
      </c>
      <c r="M23" s="267"/>
      <c r="N23" s="270" t="e">
        <f t="shared" si="0"/>
        <v>#REF!</v>
      </c>
      <c r="O23" s="231"/>
      <c r="P23" s="198"/>
      <c r="Q23" s="198"/>
      <c r="R23" s="198"/>
    </row>
    <row r="24" spans="1:18" s="199" customFormat="1" ht="27" customHeight="1">
      <c r="A24" s="638"/>
      <c r="B24" s="364" t="s">
        <v>387</v>
      </c>
      <c r="C24" s="305" t="s">
        <v>249</v>
      </c>
      <c r="D24" s="316"/>
      <c r="E24" s="252"/>
      <c r="F24" s="365"/>
      <c r="G24" s="366"/>
      <c r="H24" s="367" t="e">
        <f>INT(#REF!*0.9)</f>
        <v>#REF!</v>
      </c>
      <c r="I24" s="368"/>
      <c r="J24" s="367" t="e">
        <f>INT(#REF!*0.9)</f>
        <v>#REF!</v>
      </c>
      <c r="K24" s="368"/>
      <c r="L24" s="367" t="e">
        <f>INT(#REF!*0.9)</f>
        <v>#REF!</v>
      </c>
      <c r="M24" s="267"/>
      <c r="N24" s="270" t="e">
        <f t="shared" si="0"/>
        <v>#REF!</v>
      </c>
      <c r="O24" s="231"/>
      <c r="P24" s="198"/>
      <c r="Q24" s="198"/>
      <c r="R24" s="198"/>
    </row>
    <row r="25" spans="1:18" s="199" customFormat="1" ht="27" customHeight="1">
      <c r="A25" s="638"/>
      <c r="B25" s="364" t="s">
        <v>388</v>
      </c>
      <c r="C25" s="305" t="s">
        <v>250</v>
      </c>
      <c r="D25" s="316"/>
      <c r="E25" s="252"/>
      <c r="F25" s="365"/>
      <c r="G25" s="366"/>
      <c r="H25" s="367" t="e">
        <f>INT(#REF!*0.9)</f>
        <v>#REF!</v>
      </c>
      <c r="I25" s="368"/>
      <c r="J25" s="367" t="e">
        <f>INT(#REF!*0.9)</f>
        <v>#REF!</v>
      </c>
      <c r="K25" s="368"/>
      <c r="L25" s="367" t="e">
        <f>INT(#REF!*0.9)</f>
        <v>#REF!</v>
      </c>
      <c r="M25" s="267"/>
      <c r="N25" s="270" t="e">
        <f t="shared" si="0"/>
        <v>#REF!</v>
      </c>
      <c r="O25" s="231"/>
      <c r="P25" s="198"/>
      <c r="Q25" s="198"/>
      <c r="R25" s="198"/>
    </row>
    <row r="26" spans="1:18" s="199" customFormat="1" ht="27" customHeight="1">
      <c r="A26" s="638"/>
      <c r="B26" s="364" t="s">
        <v>389</v>
      </c>
      <c r="C26" s="418" t="s">
        <v>251</v>
      </c>
      <c r="D26" s="428"/>
      <c r="E26" s="423"/>
      <c r="F26" s="424"/>
      <c r="G26" s="366"/>
      <c r="H26" s="367" t="e">
        <f>INT(#REF!*0.9)</f>
        <v>#REF!</v>
      </c>
      <c r="I26" s="368"/>
      <c r="J26" s="367" t="e">
        <f>INT(#REF!*0.9)</f>
        <v>#REF!</v>
      </c>
      <c r="K26" s="368"/>
      <c r="L26" s="367" t="e">
        <f>INT(#REF!*0.9)</f>
        <v>#REF!</v>
      </c>
      <c r="M26" s="421"/>
      <c r="N26" s="270" t="e">
        <f t="shared" si="0"/>
        <v>#REF!</v>
      </c>
      <c r="O26" s="425">
        <f>INT(($M23+$O23+$O25)*15%)</f>
        <v>0</v>
      </c>
      <c r="P26" s="198"/>
      <c r="Q26" s="198"/>
      <c r="R26" s="198"/>
    </row>
    <row r="27" spans="1:18" s="199" customFormat="1" ht="27" customHeight="1">
      <c r="A27" s="638"/>
      <c r="B27" s="364" t="s">
        <v>390</v>
      </c>
      <c r="C27" s="305" t="s">
        <v>252</v>
      </c>
      <c r="D27" s="316"/>
      <c r="E27" s="357"/>
      <c r="F27" s="365"/>
      <c r="G27" s="366"/>
      <c r="H27" s="367" t="e">
        <f>INT(#REF!*0.9)</f>
        <v>#REF!</v>
      </c>
      <c r="I27" s="368"/>
      <c r="J27" s="367" t="e">
        <f>INT(#REF!*0.9)</f>
        <v>#REF!</v>
      </c>
      <c r="K27" s="368"/>
      <c r="L27" s="367" t="e">
        <f>INT(#REF!*0.9)</f>
        <v>#REF!</v>
      </c>
      <c r="M27" s="267"/>
      <c r="N27" s="270" t="e">
        <f t="shared" si="0"/>
        <v>#REF!</v>
      </c>
      <c r="O27" s="231"/>
      <c r="P27" s="198"/>
      <c r="Q27" s="198"/>
      <c r="R27" s="198"/>
    </row>
    <row r="28" spans="1:18" s="199" customFormat="1" ht="27" customHeight="1">
      <c r="A28" s="638"/>
      <c r="B28" s="364" t="s">
        <v>391</v>
      </c>
      <c r="C28" s="305" t="s">
        <v>253</v>
      </c>
      <c r="D28" s="316"/>
      <c r="E28" s="357"/>
      <c r="F28" s="365"/>
      <c r="G28" s="366"/>
      <c r="H28" s="367" t="e">
        <f>INT(#REF!*0.9)</f>
        <v>#REF!</v>
      </c>
      <c r="I28" s="368"/>
      <c r="J28" s="367" t="e">
        <f>INT(#REF!*0.9)</f>
        <v>#REF!</v>
      </c>
      <c r="K28" s="368"/>
      <c r="L28" s="367" t="e">
        <f>INT(#REF!*0.9)</f>
        <v>#REF!</v>
      </c>
      <c r="M28" s="267"/>
      <c r="N28" s="270" t="e">
        <f t="shared" si="0"/>
        <v>#REF!</v>
      </c>
      <c r="O28" s="231"/>
      <c r="P28" s="198"/>
      <c r="Q28" s="198"/>
      <c r="R28" s="198"/>
    </row>
    <row r="29" spans="1:18" s="199" customFormat="1" ht="27" customHeight="1">
      <c r="A29" s="638"/>
      <c r="B29" s="364" t="s">
        <v>392</v>
      </c>
      <c r="C29" s="305" t="s">
        <v>254</v>
      </c>
      <c r="D29" s="316"/>
      <c r="E29" s="357"/>
      <c r="F29" s="365"/>
      <c r="G29" s="366"/>
      <c r="H29" s="367" t="e">
        <f>INT(#REF!*0.9)</f>
        <v>#REF!</v>
      </c>
      <c r="I29" s="368"/>
      <c r="J29" s="367" t="e">
        <f>INT(#REF!*0.9)</f>
        <v>#REF!</v>
      </c>
      <c r="K29" s="368"/>
      <c r="L29" s="367" t="e">
        <f>INT(#REF!*0.9)</f>
        <v>#REF!</v>
      </c>
      <c r="M29" s="267"/>
      <c r="N29" s="270" t="e">
        <f t="shared" si="0"/>
        <v>#REF!</v>
      </c>
      <c r="O29" s="231"/>
      <c r="P29" s="198"/>
      <c r="Q29" s="198"/>
      <c r="R29" s="198"/>
    </row>
    <row r="30" spans="1:18" s="199" customFormat="1" ht="27" customHeight="1">
      <c r="A30" s="638"/>
      <c r="B30" s="364" t="s">
        <v>393</v>
      </c>
      <c r="C30" s="305" t="s">
        <v>129</v>
      </c>
      <c r="D30" s="316"/>
      <c r="E30" s="357"/>
      <c r="F30" s="365"/>
      <c r="G30" s="366"/>
      <c r="H30" s="367" t="e">
        <f>INT(#REF!*0.9)</f>
        <v>#REF!</v>
      </c>
      <c r="I30" s="368"/>
      <c r="J30" s="367" t="e">
        <f>INT(#REF!*0.9)</f>
        <v>#REF!</v>
      </c>
      <c r="K30" s="368"/>
      <c r="L30" s="367" t="e">
        <f>INT(#REF!*0.9)</f>
        <v>#REF!</v>
      </c>
      <c r="M30" s="267"/>
      <c r="N30" s="270" t="e">
        <f t="shared" si="0"/>
        <v>#REF!</v>
      </c>
      <c r="O30" s="231"/>
      <c r="P30" s="198"/>
      <c r="Q30" s="198"/>
      <c r="R30" s="198"/>
    </row>
    <row r="31" spans="1:18" s="199" customFormat="1" ht="27" customHeight="1">
      <c r="A31" s="638"/>
      <c r="B31" s="364" t="s">
        <v>394</v>
      </c>
      <c r="C31" s="305" t="s">
        <v>130</v>
      </c>
      <c r="D31" s="316"/>
      <c r="E31" s="237"/>
      <c r="F31" s="365"/>
      <c r="G31" s="366"/>
      <c r="H31" s="367" t="e">
        <f>INT(#REF!*0.9)</f>
        <v>#REF!</v>
      </c>
      <c r="I31" s="368"/>
      <c r="J31" s="367" t="e">
        <f>INT(#REF!*0.9)</f>
        <v>#REF!</v>
      </c>
      <c r="K31" s="368"/>
      <c r="L31" s="367" t="e">
        <f>INT(#REF!*0.9)</f>
        <v>#REF!</v>
      </c>
      <c r="M31" s="267"/>
      <c r="N31" s="270" t="e">
        <f t="shared" si="0"/>
        <v>#REF!</v>
      </c>
      <c r="O31" s="231"/>
      <c r="P31" s="198"/>
      <c r="Q31" s="198"/>
      <c r="R31" s="198"/>
    </row>
    <row r="32" spans="1:18" s="199" customFormat="1" ht="27" customHeight="1">
      <c r="A32" s="638"/>
      <c r="B32" s="364" t="s">
        <v>395</v>
      </c>
      <c r="C32" s="305" t="s">
        <v>131</v>
      </c>
      <c r="D32" s="316"/>
      <c r="E32" s="237"/>
      <c r="F32" s="365"/>
      <c r="G32" s="366"/>
      <c r="H32" s="367" t="e">
        <f>INT(#REF!*0.9)</f>
        <v>#REF!</v>
      </c>
      <c r="I32" s="368"/>
      <c r="J32" s="367" t="e">
        <f>INT(#REF!*0.9)</f>
        <v>#REF!</v>
      </c>
      <c r="K32" s="368"/>
      <c r="L32" s="367" t="e">
        <f>INT(#REF!*0.9)</f>
        <v>#REF!</v>
      </c>
      <c r="M32" s="267"/>
      <c r="N32" s="270" t="e">
        <f t="shared" si="0"/>
        <v>#REF!</v>
      </c>
      <c r="O32" s="231"/>
      <c r="P32" s="198"/>
      <c r="Q32" s="198"/>
      <c r="R32" s="198"/>
    </row>
    <row r="33" spans="1:18" s="199" customFormat="1" ht="27" customHeight="1">
      <c r="A33" s="638"/>
      <c r="B33" s="364" t="s">
        <v>354</v>
      </c>
      <c r="C33" s="305" t="s">
        <v>333</v>
      </c>
      <c r="D33" s="316"/>
      <c r="E33" s="237"/>
      <c r="F33" s="365"/>
      <c r="G33" s="366"/>
      <c r="H33" s="367" t="e">
        <f>INT(#REF!*0.9)</f>
        <v>#REF!</v>
      </c>
      <c r="I33" s="368"/>
      <c r="J33" s="367" t="e">
        <f>INT(#REF!*0.9)</f>
        <v>#REF!</v>
      </c>
      <c r="K33" s="368"/>
      <c r="L33" s="367" t="e">
        <f>INT(#REF!*0.9)</f>
        <v>#REF!</v>
      </c>
      <c r="M33" s="267"/>
      <c r="N33" s="270" t="e">
        <f t="shared" si="0"/>
        <v>#REF!</v>
      </c>
      <c r="O33" s="231"/>
      <c r="P33" s="198"/>
      <c r="Q33" s="198"/>
      <c r="R33" s="198"/>
    </row>
    <row r="34" spans="1:18" s="199" customFormat="1" ht="27" hidden="1" customHeight="1">
      <c r="A34" s="638"/>
      <c r="B34" s="364" t="s">
        <v>355</v>
      </c>
      <c r="C34" s="305" t="s">
        <v>334</v>
      </c>
      <c r="D34" s="316"/>
      <c r="E34" s="237"/>
      <c r="F34" s="365"/>
      <c r="G34" s="366"/>
      <c r="H34" s="367" t="e">
        <f>INT(#REF!*0.9)</f>
        <v>#REF!</v>
      </c>
      <c r="I34" s="368"/>
      <c r="J34" s="367" t="e">
        <f>INT(#REF!*0.9)</f>
        <v>#REF!</v>
      </c>
      <c r="K34" s="368"/>
      <c r="L34" s="367" t="e">
        <f>INT(#REF!*0.9)</f>
        <v>#REF!</v>
      </c>
      <c r="M34" s="267"/>
      <c r="N34" s="270" t="e">
        <f t="shared" si="0"/>
        <v>#REF!</v>
      </c>
      <c r="O34" s="231"/>
      <c r="P34" s="198"/>
      <c r="Q34" s="198"/>
      <c r="R34" s="198"/>
    </row>
    <row r="35" spans="1:18" s="199" customFormat="1" ht="27" customHeight="1">
      <c r="A35" s="638"/>
      <c r="B35" s="364" t="s">
        <v>517</v>
      </c>
      <c r="C35" s="305" t="s">
        <v>335</v>
      </c>
      <c r="D35" s="316"/>
      <c r="E35" s="237"/>
      <c r="F35" s="365"/>
      <c r="G35" s="366"/>
      <c r="H35" s="367" t="e">
        <f>INT(#REF!*0.9)</f>
        <v>#REF!</v>
      </c>
      <c r="I35" s="368"/>
      <c r="J35" s="367" t="e">
        <f>INT(#REF!*0.9)</f>
        <v>#REF!</v>
      </c>
      <c r="K35" s="368"/>
      <c r="L35" s="367" t="e">
        <f>INT(#REF!*0.9)</f>
        <v>#REF!</v>
      </c>
      <c r="M35" s="267"/>
      <c r="N35" s="270" t="e">
        <f t="shared" si="0"/>
        <v>#REF!</v>
      </c>
      <c r="O35" s="231"/>
      <c r="P35" s="198"/>
      <c r="Q35" s="198"/>
      <c r="R35" s="198"/>
    </row>
    <row r="36" spans="1:18" s="199" customFormat="1" ht="27" customHeight="1">
      <c r="A36" s="638"/>
      <c r="B36" s="364" t="s">
        <v>518</v>
      </c>
      <c r="C36" s="305" t="s">
        <v>255</v>
      </c>
      <c r="D36" s="316"/>
      <c r="E36" s="357"/>
      <c r="F36" s="365"/>
      <c r="G36" s="366"/>
      <c r="H36" s="367" t="e">
        <f>INT(#REF!*0.9)</f>
        <v>#REF!</v>
      </c>
      <c r="I36" s="368"/>
      <c r="J36" s="367" t="e">
        <f>INT(#REF!*0.9)</f>
        <v>#REF!</v>
      </c>
      <c r="K36" s="368"/>
      <c r="L36" s="367" t="e">
        <f>INT(#REF!*0.9)</f>
        <v>#REF!</v>
      </c>
      <c r="M36" s="267"/>
      <c r="N36" s="270" t="e">
        <f t="shared" si="0"/>
        <v>#REF!</v>
      </c>
      <c r="O36" s="231"/>
      <c r="P36" s="198"/>
      <c r="Q36" s="198"/>
      <c r="R36" s="198"/>
    </row>
    <row r="37" spans="1:18" s="199" customFormat="1" ht="27" customHeight="1">
      <c r="A37" s="638"/>
      <c r="B37" s="364" t="s">
        <v>356</v>
      </c>
      <c r="C37" s="305" t="s">
        <v>256</v>
      </c>
      <c r="D37" s="316"/>
      <c r="E37" s="357"/>
      <c r="F37" s="365"/>
      <c r="G37" s="366"/>
      <c r="H37" s="367" t="e">
        <f>INT(#REF!*0.9)</f>
        <v>#REF!</v>
      </c>
      <c r="I37" s="368"/>
      <c r="J37" s="367" t="e">
        <f>INT(#REF!*0.9)</f>
        <v>#REF!</v>
      </c>
      <c r="K37" s="368"/>
      <c r="L37" s="367" t="e">
        <f>INT(#REF!*0.9)</f>
        <v>#REF!</v>
      </c>
      <c r="M37" s="267"/>
      <c r="N37" s="270" t="e">
        <f t="shared" si="0"/>
        <v>#REF!</v>
      </c>
      <c r="O37" s="231"/>
      <c r="P37" s="198"/>
      <c r="Q37" s="198"/>
      <c r="R37" s="198"/>
    </row>
    <row r="38" spans="1:18" s="199" customFormat="1" ht="27" customHeight="1">
      <c r="A38" s="638"/>
      <c r="B38" s="364" t="s">
        <v>357</v>
      </c>
      <c r="C38" s="305" t="s">
        <v>257</v>
      </c>
      <c r="D38" s="316"/>
      <c r="E38" s="237"/>
      <c r="F38" s="365"/>
      <c r="G38" s="366"/>
      <c r="H38" s="367" t="e">
        <f>INT(#REF!*0.9)</f>
        <v>#REF!</v>
      </c>
      <c r="I38" s="368"/>
      <c r="J38" s="367" t="e">
        <f>INT(#REF!*0.9)</f>
        <v>#REF!</v>
      </c>
      <c r="K38" s="368"/>
      <c r="L38" s="367" t="e">
        <f>INT(#REF!*0.9)</f>
        <v>#REF!</v>
      </c>
      <c r="M38" s="267"/>
      <c r="N38" s="270" t="e">
        <f t="shared" si="0"/>
        <v>#REF!</v>
      </c>
      <c r="O38" s="231"/>
      <c r="P38" s="198"/>
      <c r="Q38" s="198"/>
      <c r="R38" s="198"/>
    </row>
    <row r="39" spans="1:18" s="199" customFormat="1" ht="27" customHeight="1">
      <c r="A39" s="638"/>
      <c r="B39" s="364" t="s">
        <v>358</v>
      </c>
      <c r="C39" s="305" t="s">
        <v>258</v>
      </c>
      <c r="D39" s="316"/>
      <c r="E39" s="237"/>
      <c r="F39" s="365"/>
      <c r="G39" s="366"/>
      <c r="H39" s="367" t="e">
        <f>INT(#REF!*0.9)</f>
        <v>#REF!</v>
      </c>
      <c r="I39" s="368"/>
      <c r="J39" s="367" t="e">
        <f>INT(#REF!*0.9)</f>
        <v>#REF!</v>
      </c>
      <c r="K39" s="368"/>
      <c r="L39" s="367" t="e">
        <f>INT(#REF!*0.9)</f>
        <v>#REF!</v>
      </c>
      <c r="M39" s="267"/>
      <c r="N39" s="270" t="e">
        <f t="shared" si="0"/>
        <v>#REF!</v>
      </c>
      <c r="O39" s="231"/>
      <c r="P39" s="198"/>
      <c r="Q39" s="198"/>
      <c r="R39" s="198"/>
    </row>
    <row r="40" spans="1:18" s="199" customFormat="1" ht="27" customHeight="1">
      <c r="A40" s="638"/>
      <c r="B40" s="364" t="s">
        <v>359</v>
      </c>
      <c r="C40" s="358" t="s">
        <v>259</v>
      </c>
      <c r="D40" s="427"/>
      <c r="E40" s="373"/>
      <c r="F40" s="374"/>
      <c r="G40" s="375"/>
      <c r="H40" s="369" t="e">
        <f>INT(#REF!*0.9)</f>
        <v>#REF!</v>
      </c>
      <c r="I40" s="370"/>
      <c r="J40" s="369" t="e">
        <f>INT(#REF!*0.9)</f>
        <v>#REF!</v>
      </c>
      <c r="K40" s="370"/>
      <c r="L40" s="369" t="e">
        <f>INT(#REF!*0.9)</f>
        <v>#REF!</v>
      </c>
      <c r="M40" s="275"/>
      <c r="N40" s="371" t="e">
        <f t="shared" si="0"/>
        <v>#REF!</v>
      </c>
      <c r="O40" s="313"/>
      <c r="P40" s="198"/>
      <c r="Q40" s="198"/>
      <c r="R40" s="198"/>
    </row>
    <row r="41" spans="1:18" s="199" customFormat="1" ht="27" customHeight="1">
      <c r="A41" s="638"/>
      <c r="B41" s="364" t="s">
        <v>360</v>
      </c>
      <c r="C41" s="310" t="s">
        <v>260</v>
      </c>
      <c r="D41" s="426"/>
      <c r="E41" s="249"/>
      <c r="F41" s="372"/>
      <c r="G41" s="248"/>
      <c r="H41" s="461" t="e">
        <f>INT(#REF!*0.9)</f>
        <v>#REF!</v>
      </c>
      <c r="I41" s="462"/>
      <c r="J41" s="461" t="e">
        <f>INT(#REF!*0.9)</f>
        <v>#REF!</v>
      </c>
      <c r="K41" s="462"/>
      <c r="L41" s="461" t="e">
        <f>INT(#REF!*0.9)</f>
        <v>#REF!</v>
      </c>
      <c r="M41" s="463"/>
      <c r="N41" s="464" t="e">
        <f t="shared" si="0"/>
        <v>#REF!</v>
      </c>
      <c r="O41" s="642"/>
      <c r="P41" s="198"/>
      <c r="Q41" s="198"/>
      <c r="R41" s="198"/>
    </row>
    <row r="42" spans="1:18" s="199" customFormat="1" ht="27" customHeight="1">
      <c r="A42" s="638"/>
      <c r="B42" s="364" t="s">
        <v>361</v>
      </c>
      <c r="C42" s="305" t="s">
        <v>261</v>
      </c>
      <c r="D42" s="316"/>
      <c r="E42" s="240"/>
      <c r="F42" s="306"/>
      <c r="G42" s="239"/>
      <c r="H42" s="367" t="e">
        <f>INT(#REF!*0.9)</f>
        <v>#REF!</v>
      </c>
      <c r="I42" s="368"/>
      <c r="J42" s="367" t="e">
        <f>INT(#REF!*0.9)</f>
        <v>#REF!</v>
      </c>
      <c r="K42" s="368"/>
      <c r="L42" s="367" t="e">
        <f>INT(#REF!*0.9)</f>
        <v>#REF!</v>
      </c>
      <c r="M42" s="267"/>
      <c r="N42" s="270" t="e">
        <f t="shared" si="0"/>
        <v>#REF!</v>
      </c>
      <c r="O42" s="208"/>
      <c r="P42" s="198"/>
      <c r="Q42" s="198"/>
      <c r="R42" s="198"/>
    </row>
    <row r="43" spans="1:18" s="199" customFormat="1" ht="27" customHeight="1">
      <c r="A43" s="638"/>
      <c r="B43" s="364" t="s">
        <v>362</v>
      </c>
      <c r="C43" s="305" t="s">
        <v>378</v>
      </c>
      <c r="D43" s="316"/>
      <c r="E43" s="240"/>
      <c r="F43" s="306"/>
      <c r="G43" s="239"/>
      <c r="H43" s="367" t="e">
        <f>INT(#REF!*0.9)</f>
        <v>#REF!</v>
      </c>
      <c r="I43" s="368"/>
      <c r="J43" s="367" t="e">
        <f>INT(#REF!*0.9)</f>
        <v>#REF!</v>
      </c>
      <c r="K43" s="368"/>
      <c r="L43" s="367" t="e">
        <f>INT(#REF!*0.9)</f>
        <v>#REF!</v>
      </c>
      <c r="M43" s="267"/>
      <c r="N43" s="270" t="e">
        <f t="shared" si="0"/>
        <v>#REF!</v>
      </c>
      <c r="O43" s="208"/>
      <c r="P43" s="198"/>
      <c r="Q43" s="198"/>
      <c r="R43" s="198"/>
    </row>
    <row r="44" spans="1:18" s="199" customFormat="1" ht="27" customHeight="1">
      <c r="A44" s="638"/>
      <c r="B44" s="364" t="s">
        <v>363</v>
      </c>
      <c r="C44" s="418" t="s">
        <v>262</v>
      </c>
      <c r="D44" s="428"/>
      <c r="E44" s="419"/>
      <c r="F44" s="420"/>
      <c r="G44" s="239"/>
      <c r="H44" s="367" t="e">
        <f>INT(#REF!*0.9)</f>
        <v>#REF!</v>
      </c>
      <c r="I44" s="368"/>
      <c r="J44" s="367" t="e">
        <f>INT(#REF!*0.9)</f>
        <v>#REF!</v>
      </c>
      <c r="K44" s="368"/>
      <c r="L44" s="367" t="e">
        <f>INT(#REF!*0.9)</f>
        <v>#REF!</v>
      </c>
      <c r="M44" s="421"/>
      <c r="N44" s="270" t="e">
        <f t="shared" si="0"/>
        <v>#REF!</v>
      </c>
      <c r="O44" s="422"/>
      <c r="P44" s="198"/>
      <c r="Q44" s="198"/>
      <c r="R44" s="198"/>
    </row>
    <row r="45" spans="1:18" s="199" customFormat="1" ht="27" customHeight="1">
      <c r="A45" s="638"/>
      <c r="B45" s="364" t="s">
        <v>364</v>
      </c>
      <c r="C45" s="305" t="s">
        <v>414</v>
      </c>
      <c r="D45" s="428"/>
      <c r="E45" s="419"/>
      <c r="F45" s="420"/>
      <c r="G45" s="239"/>
      <c r="H45" s="367" t="e">
        <f>INT(#REF!*0.9)</f>
        <v>#REF!</v>
      </c>
      <c r="I45" s="368"/>
      <c r="J45" s="367" t="e">
        <f>INT(#REF!*0.9)</f>
        <v>#REF!</v>
      </c>
      <c r="K45" s="368"/>
      <c r="L45" s="367" t="e">
        <f>INT(#REF!*0.9)</f>
        <v>#REF!</v>
      </c>
      <c r="M45" s="421"/>
      <c r="N45" s="270" t="e">
        <f t="shared" si="0"/>
        <v>#REF!</v>
      </c>
      <c r="O45" s="422"/>
      <c r="P45" s="198"/>
      <c r="Q45" s="198"/>
      <c r="R45" s="198"/>
    </row>
    <row r="46" spans="1:18" s="199" customFormat="1" ht="27" customHeight="1">
      <c r="A46" s="638"/>
      <c r="B46" s="364" t="s">
        <v>365</v>
      </c>
      <c r="C46" s="418" t="s">
        <v>413</v>
      </c>
      <c r="D46" s="428"/>
      <c r="E46" s="419"/>
      <c r="F46" s="420"/>
      <c r="G46" s="239"/>
      <c r="H46" s="367" t="e">
        <f>INT(#REF!*0.9)</f>
        <v>#REF!</v>
      </c>
      <c r="I46" s="368"/>
      <c r="J46" s="367" t="e">
        <f>INT(#REF!*0.9)</f>
        <v>#REF!</v>
      </c>
      <c r="K46" s="368"/>
      <c r="L46" s="367" t="e">
        <f>INT(#REF!*0.9)</f>
        <v>#REF!</v>
      </c>
      <c r="M46" s="421"/>
      <c r="N46" s="270" t="e">
        <f t="shared" si="0"/>
        <v>#REF!</v>
      </c>
      <c r="O46" s="422"/>
      <c r="P46" s="198"/>
      <c r="Q46" s="198"/>
      <c r="R46" s="198"/>
    </row>
    <row r="47" spans="1:18" s="199" customFormat="1" ht="27" customHeight="1">
      <c r="A47" s="638"/>
      <c r="B47" s="364" t="s">
        <v>366</v>
      </c>
      <c r="C47" s="305" t="s">
        <v>263</v>
      </c>
      <c r="D47" s="316"/>
      <c r="E47" s="252"/>
      <c r="F47" s="365"/>
      <c r="G47" s="366"/>
      <c r="H47" s="367" t="e">
        <f>INT(#REF!*0.9)</f>
        <v>#REF!</v>
      </c>
      <c r="I47" s="368"/>
      <c r="J47" s="367" t="e">
        <f>INT(#REF!*0.9)</f>
        <v>#REF!</v>
      </c>
      <c r="K47" s="368"/>
      <c r="L47" s="367" t="e">
        <f>INT(#REF!*0.9)</f>
        <v>#REF!</v>
      </c>
      <c r="M47" s="267"/>
      <c r="N47" s="270" t="e">
        <f t="shared" si="0"/>
        <v>#REF!</v>
      </c>
      <c r="O47" s="231"/>
      <c r="P47" s="198"/>
      <c r="Q47" s="198"/>
      <c r="R47" s="198"/>
    </row>
    <row r="48" spans="1:18" s="199" customFormat="1" ht="27" customHeight="1">
      <c r="A48" s="638"/>
      <c r="B48" s="364" t="s">
        <v>367</v>
      </c>
      <c r="C48" s="305" t="s">
        <v>264</v>
      </c>
      <c r="D48" s="316"/>
      <c r="E48" s="252"/>
      <c r="F48" s="365"/>
      <c r="G48" s="366"/>
      <c r="H48" s="367" t="e">
        <f>INT(#REF!*0.9)</f>
        <v>#REF!</v>
      </c>
      <c r="I48" s="368"/>
      <c r="J48" s="367" t="e">
        <f>INT(#REF!*0.9)</f>
        <v>#REF!</v>
      </c>
      <c r="K48" s="368"/>
      <c r="L48" s="367" t="e">
        <f>INT(#REF!*0.9)</f>
        <v>#REF!</v>
      </c>
      <c r="M48" s="267"/>
      <c r="N48" s="270" t="e">
        <f t="shared" si="0"/>
        <v>#REF!</v>
      </c>
      <c r="O48" s="231"/>
      <c r="P48" s="198"/>
      <c r="Q48" s="198"/>
      <c r="R48" s="198"/>
    </row>
    <row r="49" spans="1:18" s="199" customFormat="1" ht="27" customHeight="1">
      <c r="A49" s="638"/>
      <c r="B49" s="364" t="s">
        <v>368</v>
      </c>
      <c r="C49" s="305" t="s">
        <v>265</v>
      </c>
      <c r="D49" s="316"/>
      <c r="E49" s="252"/>
      <c r="F49" s="365"/>
      <c r="G49" s="366"/>
      <c r="H49" s="367" t="e">
        <f>INT(#REF!*0.9)</f>
        <v>#REF!</v>
      </c>
      <c r="I49" s="368"/>
      <c r="J49" s="367" t="e">
        <f>INT(#REF!*0.9)</f>
        <v>#REF!</v>
      </c>
      <c r="K49" s="368"/>
      <c r="L49" s="367" t="e">
        <f>INT(#REF!*0.9)</f>
        <v>#REF!</v>
      </c>
      <c r="M49" s="267"/>
      <c r="N49" s="270" t="e">
        <f t="shared" si="0"/>
        <v>#REF!</v>
      </c>
      <c r="O49" s="231"/>
      <c r="P49" s="198"/>
      <c r="Q49" s="198"/>
      <c r="R49" s="198"/>
    </row>
    <row r="50" spans="1:18" s="199" customFormat="1" ht="27" customHeight="1">
      <c r="A50" s="638"/>
      <c r="B50" s="364" t="s">
        <v>369</v>
      </c>
      <c r="C50" s="305" t="s">
        <v>266</v>
      </c>
      <c r="D50" s="316"/>
      <c r="E50" s="252"/>
      <c r="F50" s="365"/>
      <c r="G50" s="366"/>
      <c r="H50" s="367" t="e">
        <f>INT(#REF!*0.9)</f>
        <v>#REF!</v>
      </c>
      <c r="I50" s="368"/>
      <c r="J50" s="367" t="e">
        <f>INT(#REF!*0.9)</f>
        <v>#REF!</v>
      </c>
      <c r="K50" s="368"/>
      <c r="L50" s="367" t="e">
        <f>INT(#REF!*0.9)</f>
        <v>#REF!</v>
      </c>
      <c r="M50" s="267"/>
      <c r="N50" s="270" t="e">
        <f t="shared" si="0"/>
        <v>#REF!</v>
      </c>
      <c r="O50" s="231"/>
      <c r="P50" s="198"/>
      <c r="Q50" s="198"/>
      <c r="R50" s="198"/>
    </row>
    <row r="51" spans="1:18" s="199" customFormat="1" ht="27" customHeight="1">
      <c r="A51" s="638"/>
      <c r="B51" s="364" t="s">
        <v>370</v>
      </c>
      <c r="C51" s="305" t="s">
        <v>267</v>
      </c>
      <c r="D51" s="316"/>
      <c r="E51" s="252"/>
      <c r="F51" s="365"/>
      <c r="G51" s="366"/>
      <c r="H51" s="367" t="e">
        <f>INT(#REF!*0.9)</f>
        <v>#REF!</v>
      </c>
      <c r="I51" s="368"/>
      <c r="J51" s="367" t="e">
        <f>INT(#REF!*0.9)</f>
        <v>#REF!</v>
      </c>
      <c r="K51" s="368"/>
      <c r="L51" s="367" t="e">
        <f>INT(#REF!*0.9)</f>
        <v>#REF!</v>
      </c>
      <c r="M51" s="267"/>
      <c r="N51" s="270" t="e">
        <f t="shared" si="0"/>
        <v>#REF!</v>
      </c>
      <c r="O51" s="231"/>
      <c r="P51" s="198"/>
      <c r="Q51" s="198"/>
      <c r="R51" s="198"/>
    </row>
    <row r="52" spans="1:18" s="199" customFormat="1" ht="27" customHeight="1">
      <c r="A52" s="638"/>
      <c r="B52" s="364" t="s">
        <v>371</v>
      </c>
      <c r="C52" s="305" t="s">
        <v>268</v>
      </c>
      <c r="D52" s="316"/>
      <c r="E52" s="252"/>
      <c r="F52" s="365"/>
      <c r="G52" s="366"/>
      <c r="H52" s="367" t="e">
        <f>INT(#REF!*0.9)</f>
        <v>#REF!</v>
      </c>
      <c r="I52" s="368"/>
      <c r="J52" s="367" t="e">
        <f>INT(#REF!*0.9)</f>
        <v>#REF!</v>
      </c>
      <c r="K52" s="368"/>
      <c r="L52" s="367" t="e">
        <f>INT(#REF!*0.9)</f>
        <v>#REF!</v>
      </c>
      <c r="M52" s="267"/>
      <c r="N52" s="270" t="e">
        <f t="shared" si="0"/>
        <v>#REF!</v>
      </c>
      <c r="O52" s="231"/>
      <c r="P52" s="198"/>
      <c r="Q52" s="198"/>
      <c r="R52" s="198"/>
    </row>
    <row r="53" spans="1:18" s="199" customFormat="1" ht="27" customHeight="1">
      <c r="A53" s="638"/>
      <c r="B53" s="364" t="s">
        <v>372</v>
      </c>
      <c r="C53" s="305" t="s">
        <v>269</v>
      </c>
      <c r="D53" s="316"/>
      <c r="E53" s="252"/>
      <c r="F53" s="365"/>
      <c r="G53" s="366"/>
      <c r="H53" s="367" t="e">
        <f>INT(#REF!*0.9)</f>
        <v>#REF!</v>
      </c>
      <c r="I53" s="368"/>
      <c r="J53" s="367" t="e">
        <f>INT(#REF!*0.9)</f>
        <v>#REF!</v>
      </c>
      <c r="K53" s="368"/>
      <c r="L53" s="367" t="e">
        <f>INT(#REF!*0.9)</f>
        <v>#REF!</v>
      </c>
      <c r="M53" s="267"/>
      <c r="N53" s="270" t="e">
        <f t="shared" si="0"/>
        <v>#REF!</v>
      </c>
      <c r="O53" s="231"/>
      <c r="P53" s="198"/>
      <c r="Q53" s="198"/>
      <c r="R53" s="198"/>
    </row>
    <row r="54" spans="1:18" s="199" customFormat="1" ht="27" customHeight="1">
      <c r="A54" s="638"/>
      <c r="B54" s="364" t="s">
        <v>373</v>
      </c>
      <c r="C54" s="305" t="s">
        <v>524</v>
      </c>
      <c r="D54" s="316"/>
      <c r="E54" s="252"/>
      <c r="F54" s="365"/>
      <c r="G54" s="366"/>
      <c r="H54" s="367" t="e">
        <f>INT(#REF!*0.9)</f>
        <v>#REF!</v>
      </c>
      <c r="I54" s="368"/>
      <c r="J54" s="367" t="e">
        <f>INT(#REF!*0.9)</f>
        <v>#REF!</v>
      </c>
      <c r="K54" s="368"/>
      <c r="L54" s="367" t="e">
        <f>INT(#REF!*0.9)</f>
        <v>#REF!</v>
      </c>
      <c r="M54" s="267"/>
      <c r="N54" s="270" t="e">
        <f t="shared" si="0"/>
        <v>#REF!</v>
      </c>
      <c r="O54" s="208"/>
      <c r="P54" s="198"/>
      <c r="Q54" s="198"/>
      <c r="R54" s="198"/>
    </row>
    <row r="55" spans="1:18" s="199" customFormat="1" ht="27" customHeight="1">
      <c r="A55" s="638"/>
      <c r="B55" s="364" t="s">
        <v>374</v>
      </c>
      <c r="C55" s="305" t="s">
        <v>404</v>
      </c>
      <c r="D55" s="316"/>
      <c r="E55" s="252"/>
      <c r="F55" s="365"/>
      <c r="G55" s="366"/>
      <c r="H55" s="367" t="e">
        <f>INT(#REF!*0.9)</f>
        <v>#REF!</v>
      </c>
      <c r="I55" s="368"/>
      <c r="J55" s="367" t="e">
        <f>INT(#REF!*0.9)</f>
        <v>#REF!</v>
      </c>
      <c r="K55" s="368"/>
      <c r="L55" s="367" t="e">
        <f>INT(#REF!*0.9)</f>
        <v>#REF!</v>
      </c>
      <c r="M55" s="267"/>
      <c r="N55" s="270" t="e">
        <f t="shared" si="0"/>
        <v>#REF!</v>
      </c>
      <c r="O55" s="231"/>
      <c r="P55" s="198"/>
      <c r="Q55" s="198"/>
      <c r="R55" s="198"/>
    </row>
    <row r="56" spans="1:18" s="199" customFormat="1" ht="27" customHeight="1">
      <c r="A56" s="638"/>
      <c r="B56" s="364" t="s">
        <v>375</v>
      </c>
      <c r="C56" s="305" t="s">
        <v>351</v>
      </c>
      <c r="D56" s="316"/>
      <c r="E56" s="252"/>
      <c r="F56" s="365"/>
      <c r="G56" s="366"/>
      <c r="H56" s="367" t="e">
        <f>INT(#REF!*0.9)</f>
        <v>#REF!</v>
      </c>
      <c r="I56" s="368"/>
      <c r="J56" s="367" t="e">
        <f>INT(#REF!*0.9)</f>
        <v>#REF!</v>
      </c>
      <c r="K56" s="368"/>
      <c r="L56" s="367" t="e">
        <f>INT(#REF!*0.9)</f>
        <v>#REF!</v>
      </c>
      <c r="M56" s="267"/>
      <c r="N56" s="270" t="e">
        <f t="shared" si="0"/>
        <v>#REF!</v>
      </c>
      <c r="O56" s="208"/>
      <c r="P56" s="198"/>
      <c r="Q56" s="198"/>
      <c r="R56" s="198"/>
    </row>
    <row r="57" spans="1:18" s="199" customFormat="1" ht="27" customHeight="1">
      <c r="A57" s="638"/>
      <c r="B57" s="640" t="s">
        <v>376</v>
      </c>
      <c r="C57" s="358" t="s">
        <v>644</v>
      </c>
      <c r="D57" s="308"/>
      <c r="E57" s="246"/>
      <c r="F57" s="376"/>
      <c r="G57" s="377"/>
      <c r="H57" s="369" t="e">
        <f>INT(#REF!*0.9)</f>
        <v>#REF!</v>
      </c>
      <c r="I57" s="370"/>
      <c r="J57" s="369" t="e">
        <f>INT(#REF!*0.9)</f>
        <v>#REF!</v>
      </c>
      <c r="K57" s="370"/>
      <c r="L57" s="369" t="e">
        <f>INT(#REF!*0.9)</f>
        <v>#REF!</v>
      </c>
      <c r="M57" s="275"/>
      <c r="N57" s="371" t="e">
        <f t="shared" si="0"/>
        <v>#REF!</v>
      </c>
      <c r="O57" s="313"/>
      <c r="P57" s="198"/>
      <c r="Q57" s="198"/>
      <c r="R57" s="198"/>
    </row>
    <row r="58" spans="1:18" s="199" customFormat="1" ht="27" hidden="1" customHeight="1">
      <c r="A58" s="197"/>
      <c r="B58" s="456" t="s">
        <v>377</v>
      </c>
      <c r="C58" s="457" t="s">
        <v>448</v>
      </c>
      <c r="D58" s="466"/>
      <c r="E58" s="458"/>
      <c r="F58" s="467"/>
      <c r="G58" s="459"/>
      <c r="H58" s="461" t="e">
        <f>INT(#REF!*0.9)</f>
        <v>#REF!</v>
      </c>
      <c r="I58" s="462"/>
      <c r="J58" s="461" t="e">
        <f>INT(#REF!*0.9)</f>
        <v>#REF!</v>
      </c>
      <c r="K58" s="462"/>
      <c r="L58" s="461" t="e">
        <f>일위목록!J22</f>
        <v>#REF!</v>
      </c>
      <c r="M58" s="463"/>
      <c r="N58" s="464" t="e">
        <f>일위목록!L22</f>
        <v>#REF!</v>
      </c>
      <c r="O58" s="468"/>
      <c r="P58" s="198"/>
      <c r="Q58" s="198"/>
      <c r="R58" s="198"/>
    </row>
    <row r="59" spans="1:18" s="199" customFormat="1" ht="27" hidden="1" customHeight="1">
      <c r="A59" s="197"/>
      <c r="B59" s="364" t="s">
        <v>456</v>
      </c>
      <c r="C59" s="305" t="s">
        <v>449</v>
      </c>
      <c r="D59" s="466"/>
      <c r="E59" s="458"/>
      <c r="F59" s="467"/>
      <c r="G59" s="366"/>
      <c r="H59" s="367" t="e">
        <f>INT(#REF!*0.9)</f>
        <v>#REF!</v>
      </c>
      <c r="I59" s="368"/>
      <c r="J59" s="367" t="e">
        <f>INT(#REF!*0.9)</f>
        <v>#REF!</v>
      </c>
      <c r="K59" s="368"/>
      <c r="L59" s="367" t="e">
        <f>INT(#REF!*0.9)</f>
        <v>#REF!</v>
      </c>
      <c r="M59" s="267"/>
      <c r="N59" s="270" t="e">
        <f>INT(#REF!*0.9)</f>
        <v>#REF!</v>
      </c>
      <c r="O59" s="231"/>
      <c r="P59" s="198"/>
      <c r="Q59" s="198"/>
      <c r="R59" s="198"/>
    </row>
    <row r="60" spans="1:18" s="199" customFormat="1" ht="27" hidden="1" customHeight="1">
      <c r="A60" s="197"/>
      <c r="B60" s="364" t="s">
        <v>457</v>
      </c>
      <c r="C60" s="305" t="s">
        <v>450</v>
      </c>
      <c r="D60" s="466"/>
      <c r="E60" s="458"/>
      <c r="F60" s="467"/>
      <c r="G60" s="366"/>
      <c r="H60" s="367" t="e">
        <f>INT(#REF!*0.9)</f>
        <v>#REF!</v>
      </c>
      <c r="I60" s="368"/>
      <c r="J60" s="367" t="e">
        <f>INT(#REF!*0.9)</f>
        <v>#REF!</v>
      </c>
      <c r="K60" s="368"/>
      <c r="L60" s="367" t="e">
        <f>INT(#REF!*0.9)</f>
        <v>#REF!</v>
      </c>
      <c r="M60" s="267"/>
      <c r="N60" s="270" t="e">
        <f>INT(#REF!*0.9)</f>
        <v>#REF!</v>
      </c>
      <c r="O60" s="231"/>
      <c r="P60" s="198"/>
      <c r="Q60" s="198"/>
      <c r="R60" s="198"/>
    </row>
    <row r="61" spans="1:18" s="199" customFormat="1" ht="27" hidden="1" customHeight="1">
      <c r="A61" s="197"/>
      <c r="B61" s="364" t="s">
        <v>458</v>
      </c>
      <c r="C61" s="305" t="s">
        <v>451</v>
      </c>
      <c r="D61" s="466"/>
      <c r="E61" s="458"/>
      <c r="F61" s="467"/>
      <c r="G61" s="366"/>
      <c r="H61" s="367" t="e">
        <f>INT(#REF!*0.9)</f>
        <v>#REF!</v>
      </c>
      <c r="I61" s="368"/>
      <c r="J61" s="367" t="e">
        <f>INT(#REF!*0.9)</f>
        <v>#REF!</v>
      </c>
      <c r="K61" s="368"/>
      <c r="L61" s="367" t="e">
        <f>일위목록!J23</f>
        <v>#REF!</v>
      </c>
      <c r="M61" s="267"/>
      <c r="N61" s="270" t="e">
        <f>일위목록!L23</f>
        <v>#REF!</v>
      </c>
      <c r="O61" s="231"/>
      <c r="P61" s="198"/>
      <c r="Q61" s="198"/>
      <c r="R61" s="198"/>
    </row>
    <row r="62" spans="1:18" s="199" customFormat="1" ht="27" hidden="1" customHeight="1">
      <c r="A62" s="197"/>
      <c r="B62" s="364" t="s">
        <v>459</v>
      </c>
      <c r="C62" s="305" t="s">
        <v>452</v>
      </c>
      <c r="D62" s="466"/>
      <c r="E62" s="458"/>
      <c r="F62" s="467"/>
      <c r="G62" s="366"/>
      <c r="H62" s="367" t="e">
        <f>INT(#REF!*0.9)</f>
        <v>#REF!</v>
      </c>
      <c r="I62" s="368"/>
      <c r="J62" s="367" t="e">
        <f>INT(#REF!*0.9)</f>
        <v>#REF!</v>
      </c>
      <c r="K62" s="368"/>
      <c r="L62" s="367" t="e">
        <f>일위목록!J24</f>
        <v>#REF!</v>
      </c>
      <c r="M62" s="267"/>
      <c r="N62" s="270" t="e">
        <f>일위목록!L24</f>
        <v>#REF!</v>
      </c>
      <c r="O62" s="231"/>
      <c r="P62" s="198"/>
      <c r="Q62" s="198"/>
      <c r="R62" s="198"/>
    </row>
    <row r="63" spans="1:18" s="199" customFormat="1" ht="27" hidden="1" customHeight="1">
      <c r="A63" s="197"/>
      <c r="B63" s="364" t="s">
        <v>460</v>
      </c>
      <c r="C63" s="305" t="s">
        <v>453</v>
      </c>
      <c r="D63" s="466"/>
      <c r="E63" s="458"/>
      <c r="F63" s="467"/>
      <c r="G63" s="366"/>
      <c r="H63" s="367" t="e">
        <f>INT(#REF!*0.9)</f>
        <v>#REF!</v>
      </c>
      <c r="I63" s="368"/>
      <c r="J63" s="367" t="e">
        <f>INT(#REF!*0.9)</f>
        <v>#REF!</v>
      </c>
      <c r="K63" s="368"/>
      <c r="L63" s="367" t="e">
        <f>일위목록!J25</f>
        <v>#REF!</v>
      </c>
      <c r="M63" s="267"/>
      <c r="N63" s="270" t="e">
        <f>일위목록!L25</f>
        <v>#REF!</v>
      </c>
      <c r="O63" s="231"/>
      <c r="P63" s="198"/>
      <c r="Q63" s="198"/>
      <c r="R63" s="198"/>
    </row>
    <row r="64" spans="1:18" s="199" customFormat="1" ht="27" hidden="1" customHeight="1">
      <c r="A64" s="197"/>
      <c r="B64" s="364" t="s">
        <v>461</v>
      </c>
      <c r="C64" s="305" t="s">
        <v>454</v>
      </c>
      <c r="D64" s="466"/>
      <c r="E64" s="458"/>
      <c r="F64" s="467"/>
      <c r="G64" s="366"/>
      <c r="H64" s="367" t="e">
        <f>INT(#REF!*0.9)</f>
        <v>#REF!</v>
      </c>
      <c r="I64" s="368"/>
      <c r="J64" s="367" t="e">
        <f>INT(#REF!*0.9)</f>
        <v>#REF!</v>
      </c>
      <c r="K64" s="368"/>
      <c r="L64" s="367" t="e">
        <f>일위목록!J26</f>
        <v>#REF!</v>
      </c>
      <c r="M64" s="267"/>
      <c r="N64" s="270" t="e">
        <f>일위목록!L26</f>
        <v>#REF!</v>
      </c>
      <c r="O64" s="231"/>
      <c r="P64" s="198"/>
      <c r="Q64" s="198"/>
      <c r="R64" s="198"/>
    </row>
    <row r="65" spans="1:18" s="199" customFormat="1" ht="27" hidden="1" customHeight="1">
      <c r="A65" s="197"/>
      <c r="B65" s="364" t="s">
        <v>462</v>
      </c>
      <c r="C65" s="305" t="s">
        <v>455</v>
      </c>
      <c r="D65" s="466"/>
      <c r="E65" s="458"/>
      <c r="F65" s="467"/>
      <c r="G65" s="366"/>
      <c r="H65" s="367" t="e">
        <f>INT(#REF!*0.9)</f>
        <v>#REF!</v>
      </c>
      <c r="I65" s="368"/>
      <c r="J65" s="367" t="e">
        <f>INT(#REF!*0.9)</f>
        <v>#REF!</v>
      </c>
      <c r="K65" s="368"/>
      <c r="L65" s="367" t="e">
        <f>INT(#REF!*0.9)</f>
        <v>#REF!</v>
      </c>
      <c r="M65" s="267"/>
      <c r="N65" s="270" t="e">
        <f>INT(#REF!*0.9)</f>
        <v>#REF!</v>
      </c>
      <c r="O65" s="231"/>
      <c r="P65" s="198"/>
      <c r="Q65" s="198"/>
      <c r="R65" s="198"/>
    </row>
    <row r="66" spans="1:18" s="199" customFormat="1" ht="27" hidden="1" customHeight="1">
      <c r="A66" s="197"/>
      <c r="B66" s="364"/>
      <c r="C66" s="305"/>
      <c r="D66" s="466"/>
      <c r="E66" s="458"/>
      <c r="F66" s="467"/>
      <c r="G66" s="459"/>
      <c r="H66" s="461"/>
      <c r="I66" s="462"/>
      <c r="J66" s="461"/>
      <c r="K66" s="462"/>
      <c r="L66" s="461"/>
      <c r="M66" s="463"/>
      <c r="N66" s="461"/>
      <c r="O66" s="468"/>
      <c r="P66" s="198"/>
      <c r="Q66" s="198"/>
      <c r="R66" s="198"/>
    </row>
  </sheetData>
  <mergeCells count="10">
    <mergeCell ref="B1:O1"/>
    <mergeCell ref="K3:L3"/>
    <mergeCell ref="M3:N3"/>
    <mergeCell ref="D3:D4"/>
    <mergeCell ref="E3:E4"/>
    <mergeCell ref="F3:F4"/>
    <mergeCell ref="B3:C4"/>
    <mergeCell ref="G3:H3"/>
    <mergeCell ref="I3:J3"/>
    <mergeCell ref="O3:O4"/>
  </mergeCells>
  <phoneticPr fontId="5" type="noConversion"/>
  <pageMargins left="0.43307086614173229" right="0.23622047244094491" top="0.78740157480314965" bottom="0.47244094488188981" header="0.39370078740157483" footer="0.27559055118110237"/>
  <pageSetup paperSize="9" scale="68" orientation="landscape" horizontalDpi="300" verticalDpi="300" r:id="rId1"/>
  <headerFooter alignWithMargins="0">
    <oddFooter>&amp;C&amp;"HY그래픽M,굵게"일위대가 목록표 -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6">
    <tabColor indexed="10"/>
  </sheetPr>
  <dimension ref="A1:V176"/>
  <sheetViews>
    <sheetView showZeros="0" view="pageBreakPreview" zoomScale="70" zoomScaleNormal="100" zoomScaleSheetLayoutView="70" workbookViewId="0">
      <pane xSplit="9" ySplit="4" topLeftCell="J2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ColWidth="10" defaultRowHeight="17.25"/>
  <cols>
    <col min="1" max="1" width="3.25" style="19" customWidth="1"/>
    <col min="2" max="4" width="1.875" style="80" customWidth="1"/>
    <col min="5" max="5" width="1.625" style="80" customWidth="1"/>
    <col min="6" max="6" width="38.625" style="80" customWidth="1"/>
    <col min="7" max="7" width="23.625" style="81" customWidth="1"/>
    <col min="8" max="8" width="8.125" style="81" customWidth="1"/>
    <col min="9" max="9" width="10.625" style="81" customWidth="1"/>
    <col min="10" max="10" width="12.625" style="82" customWidth="1"/>
    <col min="11" max="11" width="18.625" style="82" customWidth="1"/>
    <col min="12" max="12" width="12.625" style="82" customWidth="1"/>
    <col min="13" max="13" width="18.625" style="82" customWidth="1"/>
    <col min="14" max="14" width="12.625" style="82" customWidth="1"/>
    <col min="15" max="15" width="18.625" style="112" customWidth="1"/>
    <col min="16" max="16" width="13.625" style="112" customWidth="1"/>
    <col min="17" max="17" width="18.625" style="112" customWidth="1"/>
    <col min="18" max="18" width="15.625" style="80" customWidth="1"/>
    <col min="19" max="21" width="10" style="19"/>
    <col min="22" max="22" width="15.25" style="19" bestFit="1" customWidth="1"/>
    <col min="23" max="16384" width="10" style="19"/>
  </cols>
  <sheetData>
    <row r="1" spans="1:18" ht="66.75" customHeight="1">
      <c r="A1" s="151"/>
      <c r="B1" s="929" t="s">
        <v>646</v>
      </c>
      <c r="C1" s="929"/>
      <c r="D1" s="929"/>
      <c r="E1" s="929"/>
      <c r="F1" s="929"/>
      <c r="G1" s="929"/>
      <c r="H1" s="929"/>
      <c r="I1" s="929"/>
      <c r="J1" s="929"/>
      <c r="K1" s="929"/>
      <c r="L1" s="929"/>
      <c r="M1" s="929"/>
      <c r="N1" s="929"/>
      <c r="O1" s="929"/>
      <c r="P1" s="929"/>
      <c r="Q1" s="929"/>
      <c r="R1" s="929"/>
    </row>
    <row r="2" spans="1:18" ht="39.75" customHeight="1" thickBot="1">
      <c r="A2" s="151"/>
      <c r="B2" s="381" t="s">
        <v>645</v>
      </c>
      <c r="C2" s="381"/>
      <c r="D2" s="381"/>
      <c r="E2" s="381"/>
      <c r="F2" s="381"/>
      <c r="G2" s="635"/>
      <c r="H2" s="635"/>
      <c r="I2" s="635"/>
      <c r="J2" s="635"/>
      <c r="K2" s="635"/>
      <c r="L2" s="635"/>
      <c r="M2" s="635"/>
      <c r="N2" s="635"/>
      <c r="O2" s="636"/>
      <c r="P2" s="636"/>
      <c r="Q2" s="636"/>
      <c r="R2" s="635"/>
    </row>
    <row r="3" spans="1:18" ht="30" customHeight="1">
      <c r="A3" s="151"/>
      <c r="B3" s="937" t="s">
        <v>633</v>
      </c>
      <c r="C3" s="938"/>
      <c r="D3" s="938"/>
      <c r="E3" s="938"/>
      <c r="F3" s="939"/>
      <c r="G3" s="930" t="s">
        <v>632</v>
      </c>
      <c r="H3" s="932" t="s">
        <v>47</v>
      </c>
      <c r="I3" s="945" t="s">
        <v>631</v>
      </c>
      <c r="J3" s="934" t="s">
        <v>630</v>
      </c>
      <c r="K3" s="935"/>
      <c r="L3" s="934" t="s">
        <v>629</v>
      </c>
      <c r="M3" s="936"/>
      <c r="N3" s="934" t="s">
        <v>628</v>
      </c>
      <c r="O3" s="936"/>
      <c r="P3" s="934" t="s">
        <v>627</v>
      </c>
      <c r="Q3" s="936"/>
      <c r="R3" s="943" t="s">
        <v>51</v>
      </c>
    </row>
    <row r="4" spans="1:18" ht="30" customHeight="1" thickBot="1">
      <c r="A4" s="151"/>
      <c r="B4" s="940"/>
      <c r="C4" s="941"/>
      <c r="D4" s="941"/>
      <c r="E4" s="941"/>
      <c r="F4" s="942"/>
      <c r="G4" s="931"/>
      <c r="H4" s="933"/>
      <c r="I4" s="946"/>
      <c r="J4" s="634" t="s">
        <v>626</v>
      </c>
      <c r="K4" s="633" t="s">
        <v>625</v>
      </c>
      <c r="L4" s="634" t="s">
        <v>626</v>
      </c>
      <c r="M4" s="633" t="s">
        <v>625</v>
      </c>
      <c r="N4" s="634" t="s">
        <v>626</v>
      </c>
      <c r="O4" s="633" t="s">
        <v>625</v>
      </c>
      <c r="P4" s="634" t="s">
        <v>626</v>
      </c>
      <c r="Q4" s="633" t="s">
        <v>625</v>
      </c>
      <c r="R4" s="944"/>
    </row>
    <row r="5" spans="1:18" ht="5.0999999999999996" customHeight="1" thickBot="1">
      <c r="A5" s="151"/>
      <c r="B5" s="630"/>
      <c r="C5" s="630"/>
      <c r="D5" s="630"/>
      <c r="E5" s="630"/>
      <c r="F5" s="630"/>
      <c r="G5" s="630"/>
      <c r="H5" s="630"/>
      <c r="I5" s="630"/>
      <c r="J5" s="632"/>
      <c r="K5" s="632"/>
      <c r="L5" s="632"/>
      <c r="M5" s="632"/>
      <c r="N5" s="632"/>
      <c r="O5" s="631"/>
      <c r="P5" s="631"/>
      <c r="Q5" s="631"/>
      <c r="R5" s="630"/>
    </row>
    <row r="6" spans="1:18" ht="35.1" customHeight="1">
      <c r="A6" s="151"/>
      <c r="B6" s="920">
        <v>1</v>
      </c>
      <c r="C6" s="921"/>
      <c r="D6" s="921"/>
      <c r="E6" s="916" t="s">
        <v>624</v>
      </c>
      <c r="F6" s="917"/>
      <c r="G6" s="629"/>
      <c r="H6" s="629"/>
      <c r="I6" s="628"/>
      <c r="J6" s="627">
        <f t="shared" ref="J6:O6" si="0">J28</f>
        <v>0</v>
      </c>
      <c r="K6" s="626" t="e">
        <f t="shared" si="0"/>
        <v>#REF!</v>
      </c>
      <c r="L6" s="625">
        <f t="shared" si="0"/>
        <v>0</v>
      </c>
      <c r="M6" s="626" t="e">
        <f t="shared" si="0"/>
        <v>#REF!</v>
      </c>
      <c r="N6" s="625">
        <f t="shared" si="0"/>
        <v>0</v>
      </c>
      <c r="O6" s="626" t="e">
        <f t="shared" si="0"/>
        <v>#REF!</v>
      </c>
      <c r="P6" s="625"/>
      <c r="Q6" s="624" t="e">
        <f t="shared" ref="Q6:Q11" si="1">K6+M6+O6</f>
        <v>#REF!</v>
      </c>
      <c r="R6" s="623"/>
    </row>
    <row r="7" spans="1:18" ht="35.1" customHeight="1">
      <c r="A7" s="151"/>
      <c r="B7" s="904">
        <v>2</v>
      </c>
      <c r="C7" s="905"/>
      <c r="D7" s="905"/>
      <c r="E7" s="907" t="s">
        <v>623</v>
      </c>
      <c r="F7" s="908"/>
      <c r="G7" s="622"/>
      <c r="H7" s="622"/>
      <c r="I7" s="621"/>
      <c r="J7" s="620">
        <f>I92</f>
        <v>0</v>
      </c>
      <c r="K7" s="260" t="e">
        <f>K92</f>
        <v>#REF!</v>
      </c>
      <c r="L7" s="619">
        <f>L92</f>
        <v>0</v>
      </c>
      <c r="M7" s="260" t="e">
        <f>M92</f>
        <v>#REF!</v>
      </c>
      <c r="N7" s="619">
        <f>N92</f>
        <v>0</v>
      </c>
      <c r="O7" s="260" t="e">
        <f>O92</f>
        <v>#REF!</v>
      </c>
      <c r="P7" s="619"/>
      <c r="Q7" s="465" t="e">
        <f t="shared" si="1"/>
        <v>#REF!</v>
      </c>
      <c r="R7" s="614"/>
    </row>
    <row r="8" spans="1:18" ht="35.1" customHeight="1">
      <c r="A8" s="151"/>
      <c r="B8" s="904">
        <v>3</v>
      </c>
      <c r="C8" s="905"/>
      <c r="D8" s="905"/>
      <c r="E8" s="907" t="s">
        <v>622</v>
      </c>
      <c r="F8" s="908"/>
      <c r="G8" s="622"/>
      <c r="H8" s="622"/>
      <c r="I8" s="621"/>
      <c r="J8" s="620">
        <f>I124</f>
        <v>0</v>
      </c>
      <c r="K8" s="260" t="e">
        <f>K124</f>
        <v>#REF!</v>
      </c>
      <c r="L8" s="619">
        <f>L124</f>
        <v>0</v>
      </c>
      <c r="M8" s="260" t="e">
        <f>M124</f>
        <v>#REF!</v>
      </c>
      <c r="N8" s="619">
        <f>N124</f>
        <v>0</v>
      </c>
      <c r="O8" s="260" t="e">
        <f>O124</f>
        <v>#REF!</v>
      </c>
      <c r="P8" s="619"/>
      <c r="Q8" s="465" t="e">
        <f t="shared" si="1"/>
        <v>#REF!</v>
      </c>
      <c r="R8" s="614"/>
    </row>
    <row r="9" spans="1:18" ht="35.1" customHeight="1">
      <c r="A9" s="151"/>
      <c r="B9" s="904">
        <v>4</v>
      </c>
      <c r="C9" s="905"/>
      <c r="D9" s="905"/>
      <c r="E9" s="907" t="s">
        <v>621</v>
      </c>
      <c r="F9" s="908"/>
      <c r="G9" s="622"/>
      <c r="H9" s="622"/>
      <c r="I9" s="621"/>
      <c r="J9" s="620">
        <f>I134</f>
        <v>0</v>
      </c>
      <c r="K9" s="260" t="e">
        <f>K134</f>
        <v>#REF!</v>
      </c>
      <c r="L9" s="619">
        <f>L134</f>
        <v>0</v>
      </c>
      <c r="M9" s="260" t="e">
        <f>M134</f>
        <v>#REF!</v>
      </c>
      <c r="N9" s="619">
        <f>N134</f>
        <v>0</v>
      </c>
      <c r="O9" s="260" t="e">
        <f>O134</f>
        <v>#REF!</v>
      </c>
      <c r="P9" s="619"/>
      <c r="Q9" s="465" t="e">
        <f t="shared" si="1"/>
        <v>#REF!</v>
      </c>
      <c r="R9" s="614"/>
    </row>
    <row r="10" spans="1:18" ht="35.1" customHeight="1">
      <c r="A10" s="151"/>
      <c r="B10" s="904">
        <v>5</v>
      </c>
      <c r="C10" s="905"/>
      <c r="D10" s="905"/>
      <c r="E10" s="907" t="s">
        <v>620</v>
      </c>
      <c r="F10" s="908"/>
      <c r="G10" s="622"/>
      <c r="H10" s="622"/>
      <c r="I10" s="621"/>
      <c r="J10" s="620"/>
      <c r="K10" s="260" t="e">
        <f>K148</f>
        <v>#REF!</v>
      </c>
      <c r="L10" s="619"/>
      <c r="M10" s="260" t="e">
        <f>M148</f>
        <v>#REF!</v>
      </c>
      <c r="N10" s="619"/>
      <c r="O10" s="260" t="e">
        <f>O148</f>
        <v>#REF!</v>
      </c>
      <c r="P10" s="619"/>
      <c r="Q10" s="465" t="e">
        <f t="shared" si="1"/>
        <v>#REF!</v>
      </c>
      <c r="R10" s="614"/>
    </row>
    <row r="11" spans="1:18" ht="35.1" customHeight="1">
      <c r="A11" s="151"/>
      <c r="B11" s="923">
        <v>6</v>
      </c>
      <c r="C11" s="924"/>
      <c r="D11" s="924"/>
      <c r="E11" s="918" t="s">
        <v>619</v>
      </c>
      <c r="F11" s="919"/>
      <c r="G11" s="613"/>
      <c r="H11" s="613"/>
      <c r="I11" s="618"/>
      <c r="J11" s="394"/>
      <c r="K11" s="383" t="e">
        <f>SUM(K6:K10)</f>
        <v>#REF!</v>
      </c>
      <c r="L11" s="617"/>
      <c r="M11" s="383" t="e">
        <f>SUM(M6:M10)</f>
        <v>#REF!</v>
      </c>
      <c r="N11" s="617"/>
      <c r="O11" s="383" t="e">
        <f>SUM(O6:O10)</f>
        <v>#REF!</v>
      </c>
      <c r="P11" s="617"/>
      <c r="Q11" s="383" t="e">
        <f t="shared" si="1"/>
        <v>#REF!</v>
      </c>
      <c r="R11" s="612"/>
    </row>
    <row r="12" spans="1:18" ht="9" customHeight="1">
      <c r="A12" s="151"/>
      <c r="B12" s="611"/>
      <c r="C12" s="402"/>
      <c r="D12" s="402"/>
      <c r="E12" s="616"/>
      <c r="F12" s="616"/>
      <c r="G12" s="402"/>
      <c r="H12" s="402"/>
      <c r="I12" s="402"/>
      <c r="J12" s="402"/>
      <c r="K12" s="401"/>
      <c r="L12" s="401"/>
      <c r="M12" s="401"/>
      <c r="N12" s="401"/>
      <c r="O12" s="401"/>
      <c r="P12" s="401"/>
      <c r="Q12" s="401"/>
      <c r="R12" s="608"/>
    </row>
    <row r="13" spans="1:18" ht="35.1" customHeight="1">
      <c r="A13" s="151"/>
      <c r="B13" s="912">
        <v>7</v>
      </c>
      <c r="C13" s="913"/>
      <c r="D13" s="913"/>
      <c r="E13" s="951" t="s">
        <v>442</v>
      </c>
      <c r="F13" s="952"/>
      <c r="G13" s="925" t="s">
        <v>637</v>
      </c>
      <c r="H13" s="925"/>
      <c r="I13" s="926"/>
      <c r="J13" s="389"/>
      <c r="K13" s="388"/>
      <c r="L13" s="389"/>
      <c r="M13" s="274" t="e">
        <f>INT($M11*12.7%)</f>
        <v>#REF!</v>
      </c>
      <c r="N13" s="389"/>
      <c r="O13" s="615"/>
      <c r="P13" s="389"/>
      <c r="Q13" s="388" t="e">
        <f t="shared" ref="Q13:Q23" si="2">K13+M13+O13</f>
        <v>#REF!</v>
      </c>
      <c r="R13" s="607"/>
    </row>
    <row r="14" spans="1:18" ht="35.1" customHeight="1">
      <c r="A14" s="151"/>
      <c r="B14" s="904">
        <v>8</v>
      </c>
      <c r="C14" s="905"/>
      <c r="D14" s="905"/>
      <c r="E14" s="907" t="s">
        <v>443</v>
      </c>
      <c r="F14" s="922"/>
      <c r="G14" s="927" t="s">
        <v>638</v>
      </c>
      <c r="H14" s="927"/>
      <c r="I14" s="928"/>
      <c r="J14" s="278"/>
      <c r="K14" s="262"/>
      <c r="L14" s="278"/>
      <c r="M14" s="262"/>
      <c r="N14" s="278"/>
      <c r="O14" s="255" t="e">
        <f>INT(($M11+$M13)*3.75%)</f>
        <v>#REF!</v>
      </c>
      <c r="P14" s="278"/>
      <c r="Q14" s="262" t="e">
        <f t="shared" si="2"/>
        <v>#REF!</v>
      </c>
      <c r="R14" s="614"/>
    </row>
    <row r="15" spans="1:18" ht="35.1" customHeight="1">
      <c r="A15" s="151"/>
      <c r="B15" s="904">
        <v>9</v>
      </c>
      <c r="C15" s="905"/>
      <c r="D15" s="905"/>
      <c r="E15" s="907" t="s">
        <v>441</v>
      </c>
      <c r="F15" s="922"/>
      <c r="G15" s="927" t="s">
        <v>618</v>
      </c>
      <c r="H15" s="927"/>
      <c r="I15" s="928"/>
      <c r="J15" s="278"/>
      <c r="K15" s="262"/>
      <c r="L15" s="278"/>
      <c r="M15" s="262"/>
      <c r="N15" s="278"/>
      <c r="O15" s="255" t="e">
        <f>INT(($M11+$M13)*0.87%)</f>
        <v>#REF!</v>
      </c>
      <c r="P15" s="278"/>
      <c r="Q15" s="262" t="e">
        <f t="shared" si="2"/>
        <v>#REF!</v>
      </c>
      <c r="R15" s="614"/>
    </row>
    <row r="16" spans="1:18" ht="35.1" customHeight="1">
      <c r="A16" s="151"/>
      <c r="B16" s="904">
        <v>10</v>
      </c>
      <c r="C16" s="905"/>
      <c r="D16" s="905"/>
      <c r="E16" s="907" t="s">
        <v>444</v>
      </c>
      <c r="F16" s="922"/>
      <c r="G16" s="927" t="s">
        <v>639</v>
      </c>
      <c r="H16" s="927"/>
      <c r="I16" s="928"/>
      <c r="J16" s="278"/>
      <c r="K16" s="262"/>
      <c r="L16" s="278"/>
      <c r="M16" s="262"/>
      <c r="N16" s="278"/>
      <c r="O16" s="255" t="e">
        <f>INT($M11*3.23%)</f>
        <v>#REF!</v>
      </c>
      <c r="P16" s="278"/>
      <c r="Q16" s="262" t="e">
        <f t="shared" si="2"/>
        <v>#REF!</v>
      </c>
      <c r="R16" s="614"/>
    </row>
    <row r="17" spans="1:22" ht="35.1" customHeight="1">
      <c r="A17" s="151"/>
      <c r="B17" s="904">
        <v>11</v>
      </c>
      <c r="C17" s="905"/>
      <c r="D17" s="905"/>
      <c r="E17" s="907" t="s">
        <v>617</v>
      </c>
      <c r="F17" s="922"/>
      <c r="G17" s="927" t="s">
        <v>640</v>
      </c>
      <c r="H17" s="927"/>
      <c r="I17" s="928"/>
      <c r="J17" s="278"/>
      <c r="K17" s="262"/>
      <c r="L17" s="278"/>
      <c r="M17" s="262"/>
      <c r="N17" s="278"/>
      <c r="O17" s="255" t="e">
        <f>INT($O16*8.51%)</f>
        <v>#REF!</v>
      </c>
      <c r="P17" s="278"/>
      <c r="Q17" s="262" t="e">
        <f t="shared" si="2"/>
        <v>#REF!</v>
      </c>
      <c r="R17" s="614"/>
    </row>
    <row r="18" spans="1:22" ht="35.1" customHeight="1">
      <c r="A18" s="151"/>
      <c r="B18" s="904">
        <v>12</v>
      </c>
      <c r="C18" s="905"/>
      <c r="D18" s="905"/>
      <c r="E18" s="907" t="s">
        <v>445</v>
      </c>
      <c r="F18" s="922"/>
      <c r="G18" s="927" t="s">
        <v>635</v>
      </c>
      <c r="H18" s="927"/>
      <c r="I18" s="928"/>
      <c r="J18" s="278"/>
      <c r="K18" s="262"/>
      <c r="L18" s="278"/>
      <c r="M18" s="262"/>
      <c r="N18" s="278"/>
      <c r="O18" s="255" t="e">
        <f>INT($M11*4.5%)</f>
        <v>#REF!</v>
      </c>
      <c r="P18" s="278"/>
      <c r="Q18" s="262" t="e">
        <f t="shared" si="2"/>
        <v>#REF!</v>
      </c>
      <c r="R18" s="614"/>
    </row>
    <row r="19" spans="1:22" ht="35.1" customHeight="1">
      <c r="A19" s="151"/>
      <c r="B19" s="904">
        <v>13</v>
      </c>
      <c r="C19" s="905"/>
      <c r="D19" s="905"/>
      <c r="E19" s="907" t="s">
        <v>616</v>
      </c>
      <c r="F19" s="922"/>
      <c r="G19" s="947" t="s">
        <v>615</v>
      </c>
      <c r="H19" s="927"/>
      <c r="I19" s="928"/>
      <c r="J19" s="278"/>
      <c r="K19" s="262"/>
      <c r="L19" s="278"/>
      <c r="M19" s="482"/>
      <c r="N19" s="278"/>
      <c r="O19" s="255">
        <v>0</v>
      </c>
      <c r="P19" s="278"/>
      <c r="Q19" s="262">
        <f t="shared" si="2"/>
        <v>0</v>
      </c>
      <c r="R19" s="614"/>
    </row>
    <row r="20" spans="1:22" ht="35.1" customHeight="1">
      <c r="A20" s="151"/>
      <c r="B20" s="904">
        <v>14</v>
      </c>
      <c r="C20" s="905"/>
      <c r="D20" s="905"/>
      <c r="E20" s="907" t="s">
        <v>446</v>
      </c>
      <c r="F20" s="922"/>
      <c r="G20" s="927" t="s">
        <v>641</v>
      </c>
      <c r="H20" s="927"/>
      <c r="I20" s="928"/>
      <c r="J20" s="278"/>
      <c r="K20" s="262"/>
      <c r="L20" s="278"/>
      <c r="M20" s="262"/>
      <c r="N20" s="278"/>
      <c r="O20" s="255" t="e">
        <f>INT(($K11+$M13+$M11)*8.8%)</f>
        <v>#REF!</v>
      </c>
      <c r="P20" s="278"/>
      <c r="Q20" s="262" t="e">
        <f t="shared" si="2"/>
        <v>#REF!</v>
      </c>
      <c r="R20" s="614"/>
    </row>
    <row r="21" spans="1:22" ht="35.1" customHeight="1">
      <c r="A21" s="151"/>
      <c r="B21" s="904">
        <v>15</v>
      </c>
      <c r="C21" s="905"/>
      <c r="D21" s="905"/>
      <c r="E21" s="907" t="s">
        <v>614</v>
      </c>
      <c r="F21" s="922"/>
      <c r="G21" s="927" t="s">
        <v>613</v>
      </c>
      <c r="H21" s="927"/>
      <c r="I21" s="928"/>
      <c r="J21" s="278"/>
      <c r="K21" s="262"/>
      <c r="L21" s="278"/>
      <c r="M21" s="262"/>
      <c r="N21" s="278"/>
      <c r="O21" s="255" t="e">
        <f>INT(SUM(K11,M11,O11)*0.5%)</f>
        <v>#REF!</v>
      </c>
      <c r="P21" s="278"/>
      <c r="Q21" s="262" t="e">
        <f t="shared" si="2"/>
        <v>#REF!</v>
      </c>
      <c r="R21" s="614"/>
    </row>
    <row r="22" spans="1:22" ht="35.1" customHeight="1">
      <c r="A22" s="151"/>
      <c r="B22" s="904">
        <v>16</v>
      </c>
      <c r="C22" s="905"/>
      <c r="D22" s="905"/>
      <c r="E22" s="907" t="s">
        <v>612</v>
      </c>
      <c r="F22" s="922"/>
      <c r="G22" s="927" t="s">
        <v>636</v>
      </c>
      <c r="H22" s="927"/>
      <c r="I22" s="928"/>
      <c r="J22" s="278"/>
      <c r="K22" s="262"/>
      <c r="L22" s="278"/>
      <c r="M22" s="262"/>
      <c r="N22" s="278"/>
      <c r="O22" s="255" t="e">
        <f>INT(($K11+$M11)*2.45%)</f>
        <v>#REF!</v>
      </c>
      <c r="P22" s="278"/>
      <c r="Q22" s="262" t="e">
        <f t="shared" si="2"/>
        <v>#REF!</v>
      </c>
      <c r="R22" s="614"/>
    </row>
    <row r="23" spans="1:22" ht="35.1" customHeight="1">
      <c r="A23" s="151"/>
      <c r="B23" s="923">
        <v>17</v>
      </c>
      <c r="C23" s="924"/>
      <c r="D23" s="924"/>
      <c r="E23" s="918" t="s">
        <v>611</v>
      </c>
      <c r="F23" s="953"/>
      <c r="G23" s="954"/>
      <c r="H23" s="954"/>
      <c r="I23" s="955"/>
      <c r="J23" s="394"/>
      <c r="K23" s="393" t="e">
        <f>SUM(K11:K22)</f>
        <v>#REF!</v>
      </c>
      <c r="L23" s="394"/>
      <c r="M23" s="393" t="e">
        <f>SUM(M11:M22)</f>
        <v>#REF!</v>
      </c>
      <c r="N23" s="394"/>
      <c r="O23" s="323" t="e">
        <f>SUM(O11:O22)</f>
        <v>#REF!</v>
      </c>
      <c r="P23" s="394"/>
      <c r="Q23" s="393" t="e">
        <f t="shared" si="2"/>
        <v>#REF!</v>
      </c>
      <c r="R23" s="612"/>
    </row>
    <row r="24" spans="1:22" ht="9" customHeight="1">
      <c r="A24" s="151"/>
      <c r="B24" s="611"/>
      <c r="C24" s="402"/>
      <c r="D24" s="402"/>
      <c r="E24" s="610"/>
      <c r="F24" s="610"/>
      <c r="G24" s="609"/>
      <c r="H24" s="609"/>
      <c r="I24" s="609"/>
      <c r="J24" s="402"/>
      <c r="K24" s="402"/>
      <c r="L24" s="402"/>
      <c r="M24" s="402"/>
      <c r="N24" s="402"/>
      <c r="O24" s="403"/>
      <c r="P24" s="402"/>
      <c r="Q24" s="402"/>
      <c r="R24" s="608"/>
    </row>
    <row r="25" spans="1:22" ht="35.1" customHeight="1">
      <c r="A25" s="151"/>
      <c r="B25" s="912">
        <v>18</v>
      </c>
      <c r="C25" s="913"/>
      <c r="D25" s="913"/>
      <c r="E25" s="951" t="s">
        <v>610</v>
      </c>
      <c r="F25" s="952"/>
      <c r="G25" s="925" t="s">
        <v>609</v>
      </c>
      <c r="H25" s="925"/>
      <c r="I25" s="926"/>
      <c r="J25" s="389"/>
      <c r="K25" s="388"/>
      <c r="L25" s="389"/>
      <c r="M25" s="388"/>
      <c r="N25" s="389"/>
      <c r="O25" s="274" t="e">
        <f>INT($K23+$M$23+$O$23)*6%</f>
        <v>#REF!</v>
      </c>
      <c r="P25" s="389"/>
      <c r="Q25" s="388" t="e">
        <f>K25+M25+O25</f>
        <v>#REF!</v>
      </c>
      <c r="R25" s="607"/>
      <c r="V25" s="18"/>
    </row>
    <row r="26" spans="1:22" ht="35.1" customHeight="1">
      <c r="A26" s="151"/>
      <c r="B26" s="912">
        <v>19</v>
      </c>
      <c r="C26" s="913"/>
      <c r="D26" s="913"/>
      <c r="E26" s="907" t="s">
        <v>608</v>
      </c>
      <c r="F26" s="950"/>
      <c r="G26" s="927" t="s">
        <v>607</v>
      </c>
      <c r="H26" s="927"/>
      <c r="I26" s="928"/>
      <c r="J26" s="278"/>
      <c r="K26" s="262"/>
      <c r="L26" s="278"/>
      <c r="M26" s="255"/>
      <c r="N26" s="278"/>
      <c r="O26" s="255" t="e">
        <f>INT(($M23+$O23+$O25)*15%)</f>
        <v>#REF!</v>
      </c>
      <c r="P26" s="278"/>
      <c r="Q26" s="262" t="e">
        <f>K26+M26+O26</f>
        <v>#REF!</v>
      </c>
      <c r="R26" s="606"/>
      <c r="V26" s="18"/>
    </row>
    <row r="27" spans="1:22" ht="35.1" customHeight="1" thickBot="1">
      <c r="A27" s="151"/>
      <c r="B27" s="914">
        <v>20</v>
      </c>
      <c r="C27" s="915"/>
      <c r="D27" s="915"/>
      <c r="E27" s="948" t="s">
        <v>606</v>
      </c>
      <c r="F27" s="949"/>
      <c r="G27" s="956"/>
      <c r="H27" s="956"/>
      <c r="I27" s="957"/>
      <c r="J27" s="601"/>
      <c r="K27" s="605" t="e">
        <f>SUM(K23:K26)</f>
        <v>#REF!</v>
      </c>
      <c r="L27" s="601"/>
      <c r="M27" s="605" t="e">
        <f>SUM(M23:M26)</f>
        <v>#REF!</v>
      </c>
      <c r="N27" s="601"/>
      <c r="O27" s="605" t="e">
        <f>SUM(O23:O26)</f>
        <v>#REF!</v>
      </c>
      <c r="P27" s="601"/>
      <c r="Q27" s="604" t="e">
        <f>K27+M27+O27-67049</f>
        <v>#REF!</v>
      </c>
      <c r="R27" s="579"/>
      <c r="V27" s="18"/>
    </row>
    <row r="28" spans="1:22" ht="24" customHeight="1">
      <c r="A28" s="151"/>
      <c r="B28" s="542" t="s">
        <v>605</v>
      </c>
      <c r="C28" s="578"/>
      <c r="D28" s="578"/>
      <c r="E28" s="578"/>
      <c r="F28" s="577"/>
      <c r="G28" s="603"/>
      <c r="H28" s="575"/>
      <c r="I28" s="602"/>
      <c r="J28" s="572"/>
      <c r="K28" s="571" t="e">
        <f>SUM(K29,K67)</f>
        <v>#REF!</v>
      </c>
      <c r="L28" s="572"/>
      <c r="M28" s="571" t="e">
        <f>SUM(M29,M67)</f>
        <v>#REF!</v>
      </c>
      <c r="N28" s="572"/>
      <c r="O28" s="571" t="e">
        <f>SUM(O29,O67)</f>
        <v>#REF!</v>
      </c>
      <c r="P28" s="572"/>
      <c r="Q28" s="571" t="e">
        <f>SUM(Q29,Q67)</f>
        <v>#REF!</v>
      </c>
      <c r="R28" s="654"/>
      <c r="S28" s="162"/>
    </row>
    <row r="29" spans="1:22" ht="24" customHeight="1">
      <c r="A29" s="151"/>
      <c r="B29" s="567"/>
      <c r="C29" s="524" t="s">
        <v>604</v>
      </c>
      <c r="D29" s="524"/>
      <c r="E29" s="524"/>
      <c r="F29" s="530"/>
      <c r="G29" s="562"/>
      <c r="H29" s="520"/>
      <c r="I29" s="559"/>
      <c r="J29" s="267"/>
      <c r="K29" s="268" t="e">
        <f>SUM(K36,K44,K51,K56,K59,K65)</f>
        <v>#REF!</v>
      </c>
      <c r="L29" s="279"/>
      <c r="M29" s="268" t="e">
        <f>SUM(M36,M44,M51,M56,M59,M65)</f>
        <v>#REF!</v>
      </c>
      <c r="N29" s="279"/>
      <c r="O29" s="268" t="e">
        <f>SUM(O36,O44,O51,O56,O59,O65)</f>
        <v>#REF!</v>
      </c>
      <c r="P29" s="279"/>
      <c r="Q29" s="268" t="e">
        <f>SUM(Q36,Q44,Q51,Q56,Q59,Q65)</f>
        <v>#REF!</v>
      </c>
      <c r="R29" s="654"/>
      <c r="S29" s="162"/>
      <c r="V29" s="488"/>
    </row>
    <row r="30" spans="1:22" ht="24" customHeight="1">
      <c r="A30" s="151"/>
      <c r="B30" s="567"/>
      <c r="C30" s="524"/>
      <c r="D30" s="524" t="s">
        <v>603</v>
      </c>
      <c r="E30" s="524"/>
      <c r="F30" s="530"/>
      <c r="G30" s="279"/>
      <c r="H30" s="596"/>
      <c r="I30" s="268"/>
      <c r="J30" s="269"/>
      <c r="K30" s="270"/>
      <c r="L30" s="269"/>
      <c r="M30" s="270"/>
      <c r="N30" s="269"/>
      <c r="O30" s="268"/>
      <c r="P30" s="279"/>
      <c r="Q30" s="268"/>
      <c r="R30" s="587"/>
    </row>
    <row r="31" spans="1:22" ht="24" customHeight="1">
      <c r="A31" s="151"/>
      <c r="B31" s="567"/>
      <c r="C31" s="477"/>
      <c r="D31" s="477"/>
      <c r="E31" s="477" t="s">
        <v>602</v>
      </c>
      <c r="F31" s="478"/>
      <c r="G31" s="562" t="s">
        <v>564</v>
      </c>
      <c r="H31" s="520" t="s">
        <v>558</v>
      </c>
      <c r="I31" s="241">
        <f>물집!L10</f>
        <v>5</v>
      </c>
      <c r="J31" s="271" t="e">
        <f>일위목록!H6</f>
        <v>#REF!</v>
      </c>
      <c r="K31" s="255" t="e">
        <f>ROUNDDOWN(I31*J31,0)</f>
        <v>#REF!</v>
      </c>
      <c r="L31" s="271" t="e">
        <f>일위목록!J6</f>
        <v>#REF!</v>
      </c>
      <c r="M31" s="255" t="e">
        <f>ROUNDDOWN(I31*L31,0)</f>
        <v>#REF!</v>
      </c>
      <c r="N31" s="271" t="e">
        <f>일위목록!L6</f>
        <v>#REF!</v>
      </c>
      <c r="O31" s="255" t="e">
        <f>ROUNDDOWN(I31*N31,0)</f>
        <v>#REF!</v>
      </c>
      <c r="P31" s="267" t="e">
        <f t="shared" ref="P31:Q35" si="3">J31+L31+N31</f>
        <v>#REF!</v>
      </c>
      <c r="Q31" s="255" t="e">
        <f t="shared" si="3"/>
        <v>#REF!</v>
      </c>
      <c r="R31" s="561"/>
    </row>
    <row r="32" spans="1:22" ht="24" customHeight="1">
      <c r="A32" s="151"/>
      <c r="B32" s="560"/>
      <c r="C32" s="477"/>
      <c r="D32" s="477"/>
      <c r="E32" s="477"/>
      <c r="F32" s="478"/>
      <c r="G32" s="562" t="s">
        <v>537</v>
      </c>
      <c r="H32" s="520" t="s">
        <v>558</v>
      </c>
      <c r="I32" s="241">
        <f>물집!L11</f>
        <v>5</v>
      </c>
      <c r="J32" s="271" t="e">
        <f>일위목록!H7</f>
        <v>#REF!</v>
      </c>
      <c r="K32" s="255" t="e">
        <f>ROUNDDOWN(I32*J32,0)</f>
        <v>#REF!</v>
      </c>
      <c r="L32" s="271" t="e">
        <f>일위목록!J7</f>
        <v>#REF!</v>
      </c>
      <c r="M32" s="255" t="e">
        <f>ROUNDDOWN(I32*L32,0)</f>
        <v>#REF!</v>
      </c>
      <c r="N32" s="271" t="e">
        <f>일위목록!L7</f>
        <v>#REF!</v>
      </c>
      <c r="O32" s="255" t="e">
        <f>ROUNDDOWN(I32*N32,0)</f>
        <v>#REF!</v>
      </c>
      <c r="P32" s="267" t="e">
        <f t="shared" si="3"/>
        <v>#REF!</v>
      </c>
      <c r="Q32" s="255" t="e">
        <f t="shared" si="3"/>
        <v>#REF!</v>
      </c>
      <c r="R32" s="561"/>
    </row>
    <row r="33" spans="1:19" ht="24" customHeight="1">
      <c r="A33" s="151"/>
      <c r="B33" s="567"/>
      <c r="C33" s="477"/>
      <c r="D33" s="477"/>
      <c r="E33" s="477" t="s">
        <v>601</v>
      </c>
      <c r="F33" s="478"/>
      <c r="G33" s="562" t="s">
        <v>564</v>
      </c>
      <c r="H33" s="520" t="s">
        <v>558</v>
      </c>
      <c r="I33" s="241">
        <f>물집!L12</f>
        <v>5</v>
      </c>
      <c r="J33" s="271" t="e">
        <f>일위목록!H8</f>
        <v>#REF!</v>
      </c>
      <c r="K33" s="255" t="e">
        <f>ROUNDDOWN(I33*J33,0)</f>
        <v>#REF!</v>
      </c>
      <c r="L33" s="271" t="e">
        <f>일위목록!J8</f>
        <v>#REF!</v>
      </c>
      <c r="M33" s="255" t="e">
        <f>ROUNDDOWN(I33*L33,0)</f>
        <v>#REF!</v>
      </c>
      <c r="N33" s="271" t="e">
        <f>일위목록!L8</f>
        <v>#REF!</v>
      </c>
      <c r="O33" s="255" t="e">
        <f>ROUNDDOWN(I33*N33,0)</f>
        <v>#REF!</v>
      </c>
      <c r="P33" s="267" t="e">
        <f t="shared" si="3"/>
        <v>#REF!</v>
      </c>
      <c r="Q33" s="255" t="e">
        <f t="shared" si="3"/>
        <v>#REF!</v>
      </c>
      <c r="R33" s="561"/>
    </row>
    <row r="34" spans="1:19" ht="24" customHeight="1">
      <c r="A34" s="151"/>
      <c r="B34" s="560"/>
      <c r="C34" s="477"/>
      <c r="D34" s="477"/>
      <c r="E34" s="477"/>
      <c r="F34" s="478"/>
      <c r="G34" s="562" t="s">
        <v>537</v>
      </c>
      <c r="H34" s="520" t="s">
        <v>558</v>
      </c>
      <c r="I34" s="241">
        <f>물집!L13</f>
        <v>5</v>
      </c>
      <c r="J34" s="271" t="e">
        <f>일위목록!H9</f>
        <v>#REF!</v>
      </c>
      <c r="K34" s="255" t="e">
        <f>ROUNDDOWN(I34*J34,0)</f>
        <v>#REF!</v>
      </c>
      <c r="L34" s="271" t="e">
        <f>일위목록!J9</f>
        <v>#REF!</v>
      </c>
      <c r="M34" s="255" t="e">
        <f>ROUNDDOWN(I34*L34,0)</f>
        <v>#REF!</v>
      </c>
      <c r="N34" s="271" t="e">
        <f>일위목록!L9</f>
        <v>#REF!</v>
      </c>
      <c r="O34" s="255" t="e">
        <f>ROUNDDOWN(I34*N34,0)</f>
        <v>#REF!</v>
      </c>
      <c r="P34" s="267" t="e">
        <f t="shared" si="3"/>
        <v>#REF!</v>
      </c>
      <c r="Q34" s="255" t="e">
        <f t="shared" si="3"/>
        <v>#REF!</v>
      </c>
      <c r="R34" s="561"/>
    </row>
    <row r="35" spans="1:19" ht="24" customHeight="1">
      <c r="A35" s="151"/>
      <c r="B35" s="567"/>
      <c r="C35" s="477"/>
      <c r="D35" s="477"/>
      <c r="E35" s="477" t="s">
        <v>600</v>
      </c>
      <c r="F35" s="478"/>
      <c r="G35" s="562" t="s">
        <v>547</v>
      </c>
      <c r="H35" s="520" t="s">
        <v>558</v>
      </c>
      <c r="I35" s="241">
        <f>물집!L14</f>
        <v>5</v>
      </c>
      <c r="J35" s="271" t="e">
        <f>일위목록!H10</f>
        <v>#REF!</v>
      </c>
      <c r="K35" s="255" t="e">
        <f>ROUNDDOWN(I35*J35,0)</f>
        <v>#REF!</v>
      </c>
      <c r="L35" s="271" t="e">
        <f>일위목록!J10</f>
        <v>#REF!</v>
      </c>
      <c r="M35" s="255" t="e">
        <f>ROUNDDOWN(I35*L35,0)</f>
        <v>#REF!</v>
      </c>
      <c r="N35" s="271" t="e">
        <f>일위목록!L10</f>
        <v>#REF!</v>
      </c>
      <c r="O35" s="255" t="e">
        <f>ROUNDDOWN(I35*N35,0)</f>
        <v>#REF!</v>
      </c>
      <c r="P35" s="267" t="e">
        <f t="shared" si="3"/>
        <v>#REF!</v>
      </c>
      <c r="Q35" s="255" t="e">
        <f t="shared" si="3"/>
        <v>#REF!</v>
      </c>
      <c r="R35" s="561"/>
    </row>
    <row r="36" spans="1:19" ht="24" customHeight="1">
      <c r="A36" s="151"/>
      <c r="B36" s="904" t="s">
        <v>34</v>
      </c>
      <c r="C36" s="905"/>
      <c r="D36" s="905"/>
      <c r="E36" s="905"/>
      <c r="F36" s="906"/>
      <c r="G36" s="278"/>
      <c r="H36" s="563"/>
      <c r="I36" s="268"/>
      <c r="J36" s="272"/>
      <c r="K36" s="268" t="e">
        <f>SUM(K31:K35)</f>
        <v>#REF!</v>
      </c>
      <c r="L36" s="279"/>
      <c r="M36" s="268" t="e">
        <f>SUM(M31:M35)</f>
        <v>#REF!</v>
      </c>
      <c r="N36" s="279"/>
      <c r="O36" s="268" t="e">
        <f>SUM(O31:O35)</f>
        <v>#REF!</v>
      </c>
      <c r="P36" s="279"/>
      <c r="Q36" s="268" t="e">
        <f>SUM(Q31:Q35)</f>
        <v>#REF!</v>
      </c>
      <c r="R36" s="654"/>
      <c r="S36" s="162"/>
    </row>
    <row r="37" spans="1:19" ht="24" customHeight="1">
      <c r="A37" s="151"/>
      <c r="B37" s="560"/>
      <c r="C37" s="477"/>
      <c r="D37" s="477"/>
      <c r="E37" s="477"/>
      <c r="F37" s="478"/>
      <c r="G37" s="562"/>
      <c r="H37" s="520"/>
      <c r="I37" s="255"/>
      <c r="J37" s="271"/>
      <c r="K37" s="255"/>
      <c r="L37" s="267"/>
      <c r="M37" s="255"/>
      <c r="N37" s="267"/>
      <c r="O37" s="268"/>
      <c r="P37" s="279"/>
      <c r="Q37" s="268"/>
      <c r="R37" s="561"/>
    </row>
    <row r="38" spans="1:19" ht="24" customHeight="1">
      <c r="A38" s="151"/>
      <c r="B38" s="567"/>
      <c r="C38" s="524"/>
      <c r="D38" s="524" t="s">
        <v>599</v>
      </c>
      <c r="E38" s="524"/>
      <c r="F38" s="530"/>
      <c r="G38" s="279"/>
      <c r="H38" s="596"/>
      <c r="I38" s="255"/>
      <c r="J38" s="271"/>
      <c r="K38" s="255"/>
      <c r="L38" s="267"/>
      <c r="M38" s="255"/>
      <c r="N38" s="267"/>
      <c r="O38" s="268"/>
      <c r="P38" s="279"/>
      <c r="Q38" s="268"/>
      <c r="R38" s="587"/>
    </row>
    <row r="39" spans="1:19" ht="24" customHeight="1">
      <c r="A39" s="151"/>
      <c r="B39" s="567"/>
      <c r="C39" s="477"/>
      <c r="D39" s="477"/>
      <c r="E39" s="477" t="s">
        <v>598</v>
      </c>
      <c r="F39" s="478"/>
      <c r="G39" s="562" t="s">
        <v>564</v>
      </c>
      <c r="H39" s="520" t="s">
        <v>558</v>
      </c>
      <c r="I39" s="255">
        <f>물집!L17</f>
        <v>10</v>
      </c>
      <c r="J39" s="271" t="e">
        <f>일위목록!H11</f>
        <v>#REF!</v>
      </c>
      <c r="K39" s="255" t="e">
        <f>ROUNDDOWN(I39*J39,0)</f>
        <v>#REF!</v>
      </c>
      <c r="L39" s="271" t="e">
        <f>일위목록!J11</f>
        <v>#REF!</v>
      </c>
      <c r="M39" s="255" t="e">
        <f>ROUNDDOWN(I39*L39,0)</f>
        <v>#REF!</v>
      </c>
      <c r="N39" s="271" t="e">
        <f>일위목록!L11</f>
        <v>#REF!</v>
      </c>
      <c r="O39" s="255" t="e">
        <f>ROUNDDOWN(I39*N39,0)</f>
        <v>#REF!</v>
      </c>
      <c r="P39" s="267" t="e">
        <f t="shared" ref="P39:Q43" si="4">J39+L39+N39</f>
        <v>#REF!</v>
      </c>
      <c r="Q39" s="255" t="e">
        <f t="shared" si="4"/>
        <v>#REF!</v>
      </c>
      <c r="R39" s="561"/>
    </row>
    <row r="40" spans="1:19" ht="24" customHeight="1">
      <c r="A40" s="151"/>
      <c r="B40" s="560"/>
      <c r="C40" s="477"/>
      <c r="D40" s="477"/>
      <c r="E40" s="477"/>
      <c r="F40" s="478"/>
      <c r="G40" s="562" t="s">
        <v>537</v>
      </c>
      <c r="H40" s="520" t="s">
        <v>558</v>
      </c>
      <c r="I40" s="255">
        <f>물집!L18</f>
        <v>15</v>
      </c>
      <c r="J40" s="271" t="e">
        <f>일위목록!H12</f>
        <v>#REF!</v>
      </c>
      <c r="K40" s="255" t="e">
        <f>ROUNDDOWN(I40*J40,0)</f>
        <v>#REF!</v>
      </c>
      <c r="L40" s="271" t="e">
        <f>일위목록!J12</f>
        <v>#REF!</v>
      </c>
      <c r="M40" s="255" t="e">
        <f>ROUNDDOWN(I40*L40,0)</f>
        <v>#REF!</v>
      </c>
      <c r="N40" s="271" t="e">
        <f>일위목록!L12</f>
        <v>#REF!</v>
      </c>
      <c r="O40" s="255" t="e">
        <f>ROUNDDOWN(I40*N40,0)</f>
        <v>#REF!</v>
      </c>
      <c r="P40" s="267" t="e">
        <f t="shared" si="4"/>
        <v>#REF!</v>
      </c>
      <c r="Q40" s="255" t="e">
        <f t="shared" si="4"/>
        <v>#REF!</v>
      </c>
      <c r="R40" s="561"/>
    </row>
    <row r="41" spans="1:19" ht="24" customHeight="1">
      <c r="A41" s="151"/>
      <c r="B41" s="567"/>
      <c r="C41" s="477"/>
      <c r="D41" s="477"/>
      <c r="E41" s="477" t="s">
        <v>597</v>
      </c>
      <c r="F41" s="478"/>
      <c r="G41" s="562" t="s">
        <v>564</v>
      </c>
      <c r="H41" s="520" t="s">
        <v>558</v>
      </c>
      <c r="I41" s="255">
        <f>물집!L19</f>
        <v>10</v>
      </c>
      <c r="J41" s="271" t="e">
        <f>일위목록!H13</f>
        <v>#REF!</v>
      </c>
      <c r="K41" s="255" t="e">
        <f>ROUNDDOWN(I41*J41,0)</f>
        <v>#REF!</v>
      </c>
      <c r="L41" s="271" t="e">
        <f>일위목록!J13</f>
        <v>#REF!</v>
      </c>
      <c r="M41" s="255" t="e">
        <f>ROUNDDOWN(I41*L41,0)</f>
        <v>#REF!</v>
      </c>
      <c r="N41" s="271" t="e">
        <f>일위목록!L13</f>
        <v>#REF!</v>
      </c>
      <c r="O41" s="255" t="e">
        <f>ROUNDDOWN(I41*N41,0)</f>
        <v>#REF!</v>
      </c>
      <c r="P41" s="267" t="e">
        <f t="shared" si="4"/>
        <v>#REF!</v>
      </c>
      <c r="Q41" s="255" t="e">
        <f t="shared" si="4"/>
        <v>#REF!</v>
      </c>
      <c r="R41" s="561"/>
    </row>
    <row r="42" spans="1:19" ht="24" customHeight="1">
      <c r="A42" s="151"/>
      <c r="B42" s="560"/>
      <c r="C42" s="477"/>
      <c r="D42" s="477"/>
      <c r="E42" s="477"/>
      <c r="F42" s="478"/>
      <c r="G42" s="562" t="s">
        <v>537</v>
      </c>
      <c r="H42" s="520" t="s">
        <v>558</v>
      </c>
      <c r="I42" s="255">
        <f>물집!L20</f>
        <v>10</v>
      </c>
      <c r="J42" s="271" t="e">
        <f>일위목록!H14</f>
        <v>#REF!</v>
      </c>
      <c r="K42" s="255" t="e">
        <f>ROUNDDOWN(I42*J42,0)</f>
        <v>#REF!</v>
      </c>
      <c r="L42" s="271" t="e">
        <f>일위목록!J14</f>
        <v>#REF!</v>
      </c>
      <c r="M42" s="255" t="e">
        <f>ROUNDDOWN(I42*L42,0)</f>
        <v>#REF!</v>
      </c>
      <c r="N42" s="271" t="e">
        <f>일위목록!L14</f>
        <v>#REF!</v>
      </c>
      <c r="O42" s="255" t="e">
        <f>ROUNDDOWN(I42*N42,0)</f>
        <v>#REF!</v>
      </c>
      <c r="P42" s="267" t="e">
        <f t="shared" si="4"/>
        <v>#REF!</v>
      </c>
      <c r="Q42" s="255" t="e">
        <f t="shared" si="4"/>
        <v>#REF!</v>
      </c>
      <c r="R42" s="561"/>
    </row>
    <row r="43" spans="1:19" ht="24" customHeight="1">
      <c r="A43" s="151"/>
      <c r="B43" s="567"/>
      <c r="C43" s="477"/>
      <c r="D43" s="477"/>
      <c r="E43" s="477" t="s">
        <v>596</v>
      </c>
      <c r="F43" s="478"/>
      <c r="G43" s="562" t="s">
        <v>547</v>
      </c>
      <c r="H43" s="520" t="s">
        <v>558</v>
      </c>
      <c r="I43" s="255">
        <f>물집!L21</f>
        <v>10</v>
      </c>
      <c r="J43" s="271" t="e">
        <f>일위목록!H15</f>
        <v>#REF!</v>
      </c>
      <c r="K43" s="255" t="e">
        <f>ROUNDDOWN(I43*J43,0)</f>
        <v>#REF!</v>
      </c>
      <c r="L43" s="271" t="e">
        <f>일위목록!J15</f>
        <v>#REF!</v>
      </c>
      <c r="M43" s="255" t="e">
        <f>ROUNDDOWN(I43*L43,0)</f>
        <v>#REF!</v>
      </c>
      <c r="N43" s="271" t="e">
        <f>일위목록!L15</f>
        <v>#REF!</v>
      </c>
      <c r="O43" s="255" t="e">
        <f>ROUNDDOWN(I43*N43,0)</f>
        <v>#REF!</v>
      </c>
      <c r="P43" s="267" t="e">
        <f t="shared" si="4"/>
        <v>#REF!</v>
      </c>
      <c r="Q43" s="255" t="e">
        <f t="shared" si="4"/>
        <v>#REF!</v>
      </c>
      <c r="R43" s="561"/>
    </row>
    <row r="44" spans="1:19" ht="24" customHeight="1">
      <c r="A44" s="151"/>
      <c r="B44" s="904" t="s">
        <v>34</v>
      </c>
      <c r="C44" s="905"/>
      <c r="D44" s="905"/>
      <c r="E44" s="905"/>
      <c r="F44" s="906"/>
      <c r="G44" s="278"/>
      <c r="H44" s="563"/>
      <c r="I44" s="268"/>
      <c r="J44" s="272"/>
      <c r="K44" s="268" t="e">
        <f>SUM(K39:K43)</f>
        <v>#REF!</v>
      </c>
      <c r="L44" s="279"/>
      <c r="M44" s="268" t="e">
        <f>SUM(M39:M43)</f>
        <v>#REF!</v>
      </c>
      <c r="N44" s="279"/>
      <c r="O44" s="268" t="e">
        <f>SUM(O39:O43)</f>
        <v>#REF!</v>
      </c>
      <c r="P44" s="279"/>
      <c r="Q44" s="268" t="e">
        <f>SUM(Q39:Q43)</f>
        <v>#REF!</v>
      </c>
      <c r="R44" s="654"/>
      <c r="S44" s="162"/>
    </row>
    <row r="45" spans="1:19" ht="24" customHeight="1">
      <c r="A45" s="151"/>
      <c r="B45" s="560"/>
      <c r="C45" s="477"/>
      <c r="D45" s="477"/>
      <c r="E45" s="477"/>
      <c r="F45" s="478"/>
      <c r="G45" s="562"/>
      <c r="H45" s="520"/>
      <c r="I45" s="255"/>
      <c r="J45" s="271"/>
      <c r="K45" s="255"/>
      <c r="L45" s="267"/>
      <c r="M45" s="255"/>
      <c r="N45" s="267"/>
      <c r="O45" s="268"/>
      <c r="P45" s="279"/>
      <c r="Q45" s="268"/>
      <c r="R45" s="561"/>
    </row>
    <row r="46" spans="1:19" ht="24" customHeight="1">
      <c r="A46" s="151"/>
      <c r="B46" s="567"/>
      <c r="C46" s="524"/>
      <c r="D46" s="524" t="s">
        <v>595</v>
      </c>
      <c r="E46" s="524"/>
      <c r="F46" s="530"/>
      <c r="G46" s="279"/>
      <c r="H46" s="596"/>
      <c r="I46" s="255"/>
      <c r="J46" s="271"/>
      <c r="K46" s="255"/>
      <c r="L46" s="267"/>
      <c r="M46" s="255"/>
      <c r="N46" s="267"/>
      <c r="O46" s="268"/>
      <c r="P46" s="279"/>
      <c r="Q46" s="268"/>
      <c r="R46" s="587"/>
    </row>
    <row r="47" spans="1:19" ht="24" customHeight="1">
      <c r="A47" s="151"/>
      <c r="B47" s="567"/>
      <c r="C47" s="477"/>
      <c r="D47" s="477"/>
      <c r="E47" s="477" t="s">
        <v>594</v>
      </c>
      <c r="F47" s="478"/>
      <c r="G47" s="562" t="s">
        <v>564</v>
      </c>
      <c r="H47" s="520" t="s">
        <v>558</v>
      </c>
      <c r="I47" s="255">
        <f>물집!L24</f>
        <v>10</v>
      </c>
      <c r="J47" s="271" t="e">
        <f>일위목록!H16</f>
        <v>#REF!</v>
      </c>
      <c r="K47" s="255" t="e">
        <f>ROUNDDOWN(I47*J47,0)</f>
        <v>#REF!</v>
      </c>
      <c r="L47" s="271" t="e">
        <f>일위목록!J16</f>
        <v>#REF!</v>
      </c>
      <c r="M47" s="255" t="e">
        <f>ROUNDDOWN(I47*L47,0)</f>
        <v>#REF!</v>
      </c>
      <c r="N47" s="271" t="e">
        <f>일위목록!L16</f>
        <v>#REF!</v>
      </c>
      <c r="O47" s="255" t="e">
        <f>ROUNDDOWN(I47*N47,0)</f>
        <v>#REF!</v>
      </c>
      <c r="P47" s="267" t="e">
        <f t="shared" ref="P47:Q50" si="5">J47+L47+N47</f>
        <v>#REF!</v>
      </c>
      <c r="Q47" s="255" t="e">
        <f t="shared" si="5"/>
        <v>#REF!</v>
      </c>
      <c r="R47" s="561"/>
    </row>
    <row r="48" spans="1:19" ht="24" customHeight="1">
      <c r="A48" s="151"/>
      <c r="B48" s="560"/>
      <c r="C48" s="477"/>
      <c r="D48" s="477"/>
      <c r="E48" s="477"/>
      <c r="F48" s="478"/>
      <c r="G48" s="562" t="s">
        <v>537</v>
      </c>
      <c r="H48" s="520" t="s">
        <v>558</v>
      </c>
      <c r="I48" s="255">
        <f>물집!L25</f>
        <v>350</v>
      </c>
      <c r="J48" s="271" t="e">
        <f>일위목록!H17</f>
        <v>#REF!</v>
      </c>
      <c r="K48" s="255" t="e">
        <f>ROUNDDOWN(I48*J48,0)</f>
        <v>#REF!</v>
      </c>
      <c r="L48" s="271" t="e">
        <f>일위목록!J17</f>
        <v>#REF!</v>
      </c>
      <c r="M48" s="255" t="e">
        <f>ROUNDDOWN(I48*L48,0)</f>
        <v>#REF!</v>
      </c>
      <c r="N48" s="271" t="e">
        <f>일위목록!L17</f>
        <v>#REF!</v>
      </c>
      <c r="O48" s="255" t="e">
        <f>ROUNDDOWN(I48*N48,0)</f>
        <v>#REF!</v>
      </c>
      <c r="P48" s="267" t="e">
        <f t="shared" si="5"/>
        <v>#REF!</v>
      </c>
      <c r="Q48" s="255" t="e">
        <f t="shared" si="5"/>
        <v>#REF!</v>
      </c>
      <c r="R48" s="561"/>
    </row>
    <row r="49" spans="1:19" ht="24" customHeight="1">
      <c r="A49" s="151"/>
      <c r="B49" s="567"/>
      <c r="C49" s="477"/>
      <c r="D49" s="477"/>
      <c r="E49" s="477" t="s">
        <v>593</v>
      </c>
      <c r="F49" s="478"/>
      <c r="G49" s="562" t="s">
        <v>564</v>
      </c>
      <c r="H49" s="520" t="s">
        <v>558</v>
      </c>
      <c r="I49" s="255">
        <f>물집!L26</f>
        <v>10</v>
      </c>
      <c r="J49" s="271" t="e">
        <f>일위목록!H18</f>
        <v>#REF!</v>
      </c>
      <c r="K49" s="255" t="e">
        <f>ROUNDDOWN(I49*J49,0)</f>
        <v>#REF!</v>
      </c>
      <c r="L49" s="271" t="e">
        <f>일위목록!J18</f>
        <v>#REF!</v>
      </c>
      <c r="M49" s="255" t="e">
        <f>ROUNDDOWN(I49*L49,0)</f>
        <v>#REF!</v>
      </c>
      <c r="N49" s="271" t="e">
        <f>일위목록!L18</f>
        <v>#REF!</v>
      </c>
      <c r="O49" s="255" t="e">
        <f>ROUNDDOWN(I49*N49,0)</f>
        <v>#REF!</v>
      </c>
      <c r="P49" s="267" t="e">
        <f t="shared" si="5"/>
        <v>#REF!</v>
      </c>
      <c r="Q49" s="255" t="e">
        <f t="shared" si="5"/>
        <v>#REF!</v>
      </c>
      <c r="R49" s="561"/>
    </row>
    <row r="50" spans="1:19" ht="24" customHeight="1">
      <c r="A50" s="151"/>
      <c r="B50" s="560"/>
      <c r="C50" s="477"/>
      <c r="D50" s="477"/>
      <c r="E50" s="477"/>
      <c r="F50" s="478"/>
      <c r="G50" s="562" t="s">
        <v>537</v>
      </c>
      <c r="H50" s="520" t="s">
        <v>558</v>
      </c>
      <c r="I50" s="255">
        <f>물집!L27</f>
        <v>10</v>
      </c>
      <c r="J50" s="271" t="e">
        <f>일위목록!H19</f>
        <v>#REF!</v>
      </c>
      <c r="K50" s="255" t="e">
        <f>ROUNDDOWN(I50*J50,0)</f>
        <v>#REF!</v>
      </c>
      <c r="L50" s="271" t="e">
        <f>일위목록!J19</f>
        <v>#REF!</v>
      </c>
      <c r="M50" s="255" t="e">
        <f>ROUNDDOWN(I50*L50,0)</f>
        <v>#REF!</v>
      </c>
      <c r="N50" s="271" t="e">
        <f>일위목록!L19</f>
        <v>#REF!</v>
      </c>
      <c r="O50" s="255" t="e">
        <f>ROUNDDOWN(I50*N50,0)</f>
        <v>#REF!</v>
      </c>
      <c r="P50" s="267" t="e">
        <f t="shared" si="5"/>
        <v>#REF!</v>
      </c>
      <c r="Q50" s="255" t="e">
        <f t="shared" si="5"/>
        <v>#REF!</v>
      </c>
      <c r="R50" s="561"/>
    </row>
    <row r="51" spans="1:19" ht="24" customHeight="1">
      <c r="A51" s="151"/>
      <c r="B51" s="904" t="s">
        <v>34</v>
      </c>
      <c r="C51" s="905"/>
      <c r="D51" s="905"/>
      <c r="E51" s="905"/>
      <c r="F51" s="906"/>
      <c r="G51" s="278"/>
      <c r="H51" s="563"/>
      <c r="I51" s="268"/>
      <c r="J51" s="272"/>
      <c r="K51" s="268" t="e">
        <f>SUM(K47:K50)</f>
        <v>#REF!</v>
      </c>
      <c r="L51" s="279"/>
      <c r="M51" s="268" t="e">
        <f>SUM(M47:M50)</f>
        <v>#REF!</v>
      </c>
      <c r="N51" s="279"/>
      <c r="O51" s="268" t="e">
        <f>SUM(O47:O50)</f>
        <v>#REF!</v>
      </c>
      <c r="P51" s="279"/>
      <c r="Q51" s="268" t="e">
        <f>SUM(Q47:Q50)</f>
        <v>#REF!</v>
      </c>
      <c r="R51" s="654"/>
      <c r="S51" s="162"/>
    </row>
    <row r="52" spans="1:19" ht="24" customHeight="1">
      <c r="A52" s="151"/>
      <c r="B52" s="560"/>
      <c r="C52" s="477"/>
      <c r="D52" s="477"/>
      <c r="E52" s="477"/>
      <c r="F52" s="478"/>
      <c r="G52" s="562"/>
      <c r="H52" s="520"/>
      <c r="I52" s="255"/>
      <c r="J52" s="271"/>
      <c r="K52" s="255"/>
      <c r="L52" s="267"/>
      <c r="M52" s="255"/>
      <c r="N52" s="267"/>
      <c r="O52" s="268"/>
      <c r="P52" s="279"/>
      <c r="Q52" s="268"/>
      <c r="R52" s="561"/>
    </row>
    <row r="53" spans="1:19" ht="24" customHeight="1">
      <c r="A53" s="151"/>
      <c r="B53" s="567"/>
      <c r="C53" s="524"/>
      <c r="D53" s="524" t="s">
        <v>592</v>
      </c>
      <c r="E53" s="524"/>
      <c r="F53" s="530"/>
      <c r="G53" s="562"/>
      <c r="H53" s="520"/>
      <c r="I53" s="255"/>
      <c r="J53" s="271"/>
      <c r="K53" s="255"/>
      <c r="L53" s="267"/>
      <c r="M53" s="255"/>
      <c r="N53" s="267"/>
      <c r="O53" s="268"/>
      <c r="P53" s="279"/>
      <c r="Q53" s="268"/>
      <c r="R53" s="561"/>
    </row>
    <row r="54" spans="1:19" ht="24" customHeight="1">
      <c r="A54" s="151"/>
      <c r="B54" s="567"/>
      <c r="C54" s="477"/>
      <c r="D54" s="477"/>
      <c r="E54" s="477" t="s">
        <v>591</v>
      </c>
      <c r="F54" s="478"/>
      <c r="G54" s="562" t="s">
        <v>564</v>
      </c>
      <c r="H54" s="520" t="s">
        <v>560</v>
      </c>
      <c r="I54" s="255">
        <f>물집!L30</f>
        <v>5</v>
      </c>
      <c r="J54" s="271" t="e">
        <f>일위목록!H20</f>
        <v>#REF!</v>
      </c>
      <c r="K54" s="255" t="e">
        <f>ROUNDDOWN(I54*J54,0)</f>
        <v>#REF!</v>
      </c>
      <c r="L54" s="271" t="e">
        <f>일위목록!J20</f>
        <v>#REF!</v>
      </c>
      <c r="M54" s="255" t="e">
        <f>ROUNDDOWN(I54*L54,0)</f>
        <v>#REF!</v>
      </c>
      <c r="N54" s="271" t="e">
        <f>일위목록!L20</f>
        <v>#REF!</v>
      </c>
      <c r="O54" s="255" t="e">
        <f>ROUNDDOWN(I54*N54,0)</f>
        <v>#REF!</v>
      </c>
      <c r="P54" s="267" t="e">
        <f>J54+L54+N54</f>
        <v>#REF!</v>
      </c>
      <c r="Q54" s="255" t="e">
        <f>K54+M54+O54</f>
        <v>#REF!</v>
      </c>
      <c r="R54" s="561"/>
    </row>
    <row r="55" spans="1:19" ht="24" customHeight="1">
      <c r="A55" s="151"/>
      <c r="B55" s="560"/>
      <c r="C55" s="477"/>
      <c r="D55" s="477"/>
      <c r="E55" s="477"/>
      <c r="F55" s="478"/>
      <c r="G55" s="562" t="s">
        <v>537</v>
      </c>
      <c r="H55" s="520" t="s">
        <v>560</v>
      </c>
      <c r="I55" s="255">
        <f>물집!L31</f>
        <v>5</v>
      </c>
      <c r="J55" s="271" t="e">
        <f>일위목록!H21</f>
        <v>#REF!</v>
      </c>
      <c r="K55" s="255" t="e">
        <f>ROUNDDOWN(I55*J55,0)</f>
        <v>#REF!</v>
      </c>
      <c r="L55" s="271" t="e">
        <f>일위목록!J21</f>
        <v>#REF!</v>
      </c>
      <c r="M55" s="255" t="e">
        <f>ROUNDDOWN(I55*L55,0)</f>
        <v>#REF!</v>
      </c>
      <c r="N55" s="271" t="e">
        <f>일위목록!L21</f>
        <v>#REF!</v>
      </c>
      <c r="O55" s="255" t="e">
        <f>ROUNDDOWN(I55*N55,0)</f>
        <v>#REF!</v>
      </c>
      <c r="P55" s="267" t="e">
        <f>J55+L55+N55</f>
        <v>#REF!</v>
      </c>
      <c r="Q55" s="255" t="e">
        <f>K55+M55+O55</f>
        <v>#REF!</v>
      </c>
      <c r="R55" s="561"/>
    </row>
    <row r="56" spans="1:19" ht="24" customHeight="1">
      <c r="A56" s="151"/>
      <c r="B56" s="904" t="s">
        <v>34</v>
      </c>
      <c r="C56" s="905"/>
      <c r="D56" s="905"/>
      <c r="E56" s="905"/>
      <c r="F56" s="906"/>
      <c r="G56" s="278"/>
      <c r="H56" s="563"/>
      <c r="I56" s="268"/>
      <c r="J56" s="272"/>
      <c r="K56" s="268" t="e">
        <f>SUM(K54:K55)</f>
        <v>#REF!</v>
      </c>
      <c r="L56" s="279"/>
      <c r="M56" s="268" t="e">
        <f>SUM(M54:M55)</f>
        <v>#REF!</v>
      </c>
      <c r="N56" s="279"/>
      <c r="O56" s="268" t="e">
        <f>SUM(O54:O55)</f>
        <v>#REF!</v>
      </c>
      <c r="P56" s="279"/>
      <c r="Q56" s="268" t="e">
        <f>SUM(Q54:Q55)</f>
        <v>#REF!</v>
      </c>
      <c r="R56" s="654"/>
      <c r="S56" s="162"/>
    </row>
    <row r="57" spans="1:19" ht="24" customHeight="1">
      <c r="A57" s="151"/>
      <c r="B57" s="567"/>
      <c r="C57" s="524"/>
      <c r="D57" s="524" t="s">
        <v>590</v>
      </c>
      <c r="E57" s="524"/>
      <c r="F57" s="530"/>
      <c r="G57" s="279"/>
      <c r="H57" s="596"/>
      <c r="I57" s="255"/>
      <c r="J57" s="271"/>
      <c r="K57" s="255"/>
      <c r="L57" s="267"/>
      <c r="M57" s="255"/>
      <c r="N57" s="267"/>
      <c r="O57" s="268"/>
      <c r="P57" s="279"/>
      <c r="Q57" s="268"/>
      <c r="R57" s="587"/>
    </row>
    <row r="58" spans="1:19" ht="24" customHeight="1">
      <c r="A58" s="151"/>
      <c r="B58" s="567"/>
      <c r="C58" s="477"/>
      <c r="D58" s="477"/>
      <c r="E58" s="477" t="s">
        <v>589</v>
      </c>
      <c r="F58" s="478"/>
      <c r="G58" s="562" t="s">
        <v>537</v>
      </c>
      <c r="H58" s="520" t="s">
        <v>558</v>
      </c>
      <c r="I58" s="255">
        <f>물집!L34</f>
        <v>5</v>
      </c>
      <c r="J58" s="271" t="e">
        <f>일위목록!H22</f>
        <v>#REF!</v>
      </c>
      <c r="K58" s="255" t="e">
        <f>ROUNDDOWN(I58*J58,0)</f>
        <v>#REF!</v>
      </c>
      <c r="L58" s="271" t="e">
        <f>일위목록!J22</f>
        <v>#REF!</v>
      </c>
      <c r="M58" s="255" t="e">
        <f>ROUNDDOWN(I58*L58,0)</f>
        <v>#REF!</v>
      </c>
      <c r="N58" s="271" t="e">
        <f>일위목록!L22</f>
        <v>#REF!</v>
      </c>
      <c r="O58" s="255" t="e">
        <f>ROUNDDOWN(I58*N58,0)</f>
        <v>#REF!</v>
      </c>
      <c r="P58" s="267" t="e">
        <f>J58+L58+N58</f>
        <v>#REF!</v>
      </c>
      <c r="Q58" s="255" t="e">
        <f>K58+M58+O58</f>
        <v>#REF!</v>
      </c>
      <c r="R58" s="561"/>
    </row>
    <row r="59" spans="1:19" ht="24" customHeight="1" thickBot="1">
      <c r="A59" s="151"/>
      <c r="B59" s="909" t="s">
        <v>34</v>
      </c>
      <c r="C59" s="910"/>
      <c r="D59" s="910"/>
      <c r="E59" s="910"/>
      <c r="F59" s="911"/>
      <c r="G59" s="601"/>
      <c r="H59" s="583"/>
      <c r="I59" s="580"/>
      <c r="J59" s="600"/>
      <c r="K59" s="580" t="e">
        <f>SUM(K58:K58)</f>
        <v>#REF!</v>
      </c>
      <c r="L59" s="581"/>
      <c r="M59" s="580" t="e">
        <f>SUM(M58:M58)</f>
        <v>#REF!</v>
      </c>
      <c r="N59" s="581"/>
      <c r="O59" s="580" t="e">
        <f>SUM(O58:O58)</f>
        <v>#REF!</v>
      </c>
      <c r="P59" s="581"/>
      <c r="Q59" s="580" t="e">
        <f>SUM(Q58:Q58)</f>
        <v>#REF!</v>
      </c>
      <c r="R59" s="654"/>
      <c r="S59" s="162"/>
    </row>
    <row r="60" spans="1:19" ht="24" customHeight="1">
      <c r="A60" s="151"/>
      <c r="B60" s="599"/>
      <c r="C60" s="578"/>
      <c r="D60" s="578" t="s">
        <v>634</v>
      </c>
      <c r="E60" s="578"/>
      <c r="F60" s="577"/>
      <c r="G60" s="572"/>
      <c r="H60" s="598"/>
      <c r="I60" s="574"/>
      <c r="J60" s="573"/>
      <c r="K60" s="574"/>
      <c r="L60" s="538"/>
      <c r="M60" s="574"/>
      <c r="N60" s="538"/>
      <c r="O60" s="571"/>
      <c r="P60" s="572"/>
      <c r="Q60" s="571"/>
      <c r="R60" s="597"/>
    </row>
    <row r="61" spans="1:19" ht="24" customHeight="1">
      <c r="A61" s="151"/>
      <c r="B61" s="567"/>
      <c r="C61" s="477"/>
      <c r="D61" s="477"/>
      <c r="E61" s="477" t="s">
        <v>568</v>
      </c>
      <c r="F61" s="478"/>
      <c r="G61" s="562" t="s">
        <v>564</v>
      </c>
      <c r="H61" s="520" t="s">
        <v>558</v>
      </c>
      <c r="I61" s="255">
        <f>물집!L37</f>
        <v>10</v>
      </c>
      <c r="J61" s="271" t="e">
        <f>일위목록!H23</f>
        <v>#REF!</v>
      </c>
      <c r="K61" s="255" t="e">
        <f>ROUNDDOWN(I61*J61,0)</f>
        <v>#REF!</v>
      </c>
      <c r="L61" s="271" t="e">
        <f>일위목록!J23</f>
        <v>#REF!</v>
      </c>
      <c r="M61" s="255" t="e">
        <f>ROUNDDOWN(I61*L61,0)</f>
        <v>#REF!</v>
      </c>
      <c r="N61" s="271" t="e">
        <f>일위목록!L23</f>
        <v>#REF!</v>
      </c>
      <c r="O61" s="255" t="e">
        <f>ROUNDDOWN(I61*N61,0)</f>
        <v>#REF!</v>
      </c>
      <c r="P61" s="267" t="e">
        <f t="shared" ref="P61:Q64" si="6">J61+L61+N61</f>
        <v>#REF!</v>
      </c>
      <c r="Q61" s="255" t="e">
        <f t="shared" si="6"/>
        <v>#REF!</v>
      </c>
      <c r="R61" s="561"/>
    </row>
    <row r="62" spans="1:19" ht="24" customHeight="1">
      <c r="A62" s="151"/>
      <c r="B62" s="560"/>
      <c r="C62" s="477"/>
      <c r="D62" s="477"/>
      <c r="E62" s="477"/>
      <c r="F62" s="478"/>
      <c r="G62" s="562" t="s">
        <v>537</v>
      </c>
      <c r="H62" s="520" t="s">
        <v>558</v>
      </c>
      <c r="I62" s="255">
        <f>물집!L38</f>
        <v>550</v>
      </c>
      <c r="J62" s="271" t="e">
        <f>일위목록!H24</f>
        <v>#REF!</v>
      </c>
      <c r="K62" s="255" t="e">
        <f>ROUNDDOWN(I62*J62,0)</f>
        <v>#REF!</v>
      </c>
      <c r="L62" s="271" t="e">
        <f>일위목록!J24</f>
        <v>#REF!</v>
      </c>
      <c r="M62" s="255" t="e">
        <f>ROUNDDOWN(I62*L62,0)</f>
        <v>#REF!</v>
      </c>
      <c r="N62" s="271" t="e">
        <f>일위목록!L24</f>
        <v>#REF!</v>
      </c>
      <c r="O62" s="255" t="e">
        <f>ROUNDDOWN(I62*N62,0)</f>
        <v>#REF!</v>
      </c>
      <c r="P62" s="267" t="e">
        <f t="shared" si="6"/>
        <v>#REF!</v>
      </c>
      <c r="Q62" s="255" t="e">
        <f t="shared" si="6"/>
        <v>#REF!</v>
      </c>
      <c r="R62" s="561"/>
    </row>
    <row r="63" spans="1:19" ht="24" customHeight="1">
      <c r="A63" s="151"/>
      <c r="B63" s="567"/>
      <c r="C63" s="477"/>
      <c r="D63" s="477"/>
      <c r="E63" s="477" t="s">
        <v>588</v>
      </c>
      <c r="F63" s="478"/>
      <c r="G63" s="562" t="s">
        <v>564</v>
      </c>
      <c r="H63" s="520" t="s">
        <v>558</v>
      </c>
      <c r="I63" s="255">
        <f>물집!L39</f>
        <v>1280</v>
      </c>
      <c r="J63" s="271" t="e">
        <f>일위목록!H25</f>
        <v>#REF!</v>
      </c>
      <c r="K63" s="255" t="e">
        <f>ROUNDDOWN(I63*J63,0)</f>
        <v>#REF!</v>
      </c>
      <c r="L63" s="271" t="e">
        <f>일위목록!J25</f>
        <v>#REF!</v>
      </c>
      <c r="M63" s="255" t="e">
        <f>ROUNDDOWN(I63*L63,0)</f>
        <v>#REF!</v>
      </c>
      <c r="N63" s="271" t="e">
        <f>일위목록!L25</f>
        <v>#REF!</v>
      </c>
      <c r="O63" s="255" t="e">
        <f>ROUNDDOWN(I63*N63,0)</f>
        <v>#REF!</v>
      </c>
      <c r="P63" s="267" t="e">
        <f t="shared" si="6"/>
        <v>#REF!</v>
      </c>
      <c r="Q63" s="255" t="e">
        <f t="shared" si="6"/>
        <v>#REF!</v>
      </c>
      <c r="R63" s="561"/>
    </row>
    <row r="64" spans="1:19" ht="24" customHeight="1">
      <c r="A64" s="151"/>
      <c r="B64" s="560"/>
      <c r="C64" s="477"/>
      <c r="D64" s="477"/>
      <c r="E64" s="477"/>
      <c r="F64" s="478"/>
      <c r="G64" s="562" t="s">
        <v>537</v>
      </c>
      <c r="H64" s="520" t="s">
        <v>558</v>
      </c>
      <c r="I64" s="255">
        <f>물집!L40</f>
        <v>20</v>
      </c>
      <c r="J64" s="271" t="e">
        <f>일위목록!H26</f>
        <v>#REF!</v>
      </c>
      <c r="K64" s="255" t="e">
        <f>ROUNDDOWN(I64*J64,0)</f>
        <v>#REF!</v>
      </c>
      <c r="L64" s="271" t="e">
        <f>일위목록!J26</f>
        <v>#REF!</v>
      </c>
      <c r="M64" s="255" t="e">
        <f>ROUNDDOWN(I64*L64,0)</f>
        <v>#REF!</v>
      </c>
      <c r="N64" s="271" t="e">
        <f>일위목록!L26</f>
        <v>#REF!</v>
      </c>
      <c r="O64" s="255" t="e">
        <f>ROUNDDOWN(I64*N64,0)</f>
        <v>#REF!</v>
      </c>
      <c r="P64" s="267" t="e">
        <f t="shared" si="6"/>
        <v>#REF!</v>
      </c>
      <c r="Q64" s="255" t="e">
        <f t="shared" si="6"/>
        <v>#REF!</v>
      </c>
      <c r="R64" s="561"/>
    </row>
    <row r="65" spans="1:19" ht="24" customHeight="1">
      <c r="A65" s="151"/>
      <c r="B65" s="904" t="s">
        <v>34</v>
      </c>
      <c r="C65" s="905"/>
      <c r="D65" s="905"/>
      <c r="E65" s="905"/>
      <c r="F65" s="906"/>
      <c r="G65" s="278"/>
      <c r="H65" s="563"/>
      <c r="I65" s="268"/>
      <c r="J65" s="272"/>
      <c r="K65" s="268" t="e">
        <f>SUM(K61:K64)</f>
        <v>#REF!</v>
      </c>
      <c r="L65" s="279"/>
      <c r="M65" s="268" t="e">
        <f>SUM(M61:M64)</f>
        <v>#REF!</v>
      </c>
      <c r="N65" s="279"/>
      <c r="O65" s="268" t="e">
        <f>SUM(O61:O64)</f>
        <v>#REF!</v>
      </c>
      <c r="P65" s="279"/>
      <c r="Q65" s="268" t="e">
        <f>SUM(Q61:Q64)</f>
        <v>#REF!</v>
      </c>
      <c r="R65" s="654"/>
      <c r="S65" s="162"/>
    </row>
    <row r="66" spans="1:19" ht="24" customHeight="1">
      <c r="A66" s="151"/>
      <c r="B66" s="560"/>
      <c r="C66" s="477"/>
      <c r="D66" s="477"/>
      <c r="E66" s="477"/>
      <c r="F66" s="478"/>
      <c r="G66" s="562"/>
      <c r="H66" s="520"/>
      <c r="I66" s="255"/>
      <c r="J66" s="271"/>
      <c r="K66" s="255"/>
      <c r="L66" s="267"/>
      <c r="M66" s="255"/>
      <c r="N66" s="267"/>
      <c r="O66" s="268"/>
      <c r="P66" s="279"/>
      <c r="Q66" s="268"/>
      <c r="R66" s="561"/>
    </row>
    <row r="67" spans="1:19" ht="24" customHeight="1">
      <c r="A67" s="151"/>
      <c r="B67" s="567"/>
      <c r="C67" s="524" t="s">
        <v>587</v>
      </c>
      <c r="D67" s="524"/>
      <c r="E67" s="524"/>
      <c r="F67" s="530"/>
      <c r="G67" s="562"/>
      <c r="H67" s="520"/>
      <c r="I67" s="255"/>
      <c r="J67" s="271"/>
      <c r="K67" s="268" t="e">
        <f>SUM(K72,K78,K83,K90)</f>
        <v>#REF!</v>
      </c>
      <c r="L67" s="267"/>
      <c r="M67" s="268" t="e">
        <f>SUM(M72,M78,M83,M90)</f>
        <v>#REF!</v>
      </c>
      <c r="N67" s="279"/>
      <c r="O67" s="268" t="e">
        <f>SUM(O72,O78,O83,O90)</f>
        <v>#REF!</v>
      </c>
      <c r="P67" s="279"/>
      <c r="Q67" s="268" t="e">
        <f>SUM(Q72,Q78,Q83,Q90)</f>
        <v>#REF!</v>
      </c>
      <c r="R67" s="654"/>
      <c r="S67" s="162"/>
    </row>
    <row r="68" spans="1:19" ht="24" customHeight="1">
      <c r="A68" s="151"/>
      <c r="B68" s="567"/>
      <c r="C68" s="524"/>
      <c r="D68" s="524" t="s">
        <v>586</v>
      </c>
      <c r="E68" s="524"/>
      <c r="F68" s="530"/>
      <c r="G68" s="279"/>
      <c r="H68" s="596"/>
      <c r="I68" s="255"/>
      <c r="J68" s="271"/>
      <c r="K68" s="255"/>
      <c r="L68" s="267"/>
      <c r="M68" s="255"/>
      <c r="N68" s="267"/>
      <c r="O68" s="268"/>
      <c r="P68" s="279"/>
      <c r="Q68" s="268"/>
      <c r="R68" s="587"/>
    </row>
    <row r="69" spans="1:19" ht="24" customHeight="1">
      <c r="A69" s="151"/>
      <c r="B69" s="567"/>
      <c r="C69" s="477"/>
      <c r="D69" s="477"/>
      <c r="E69" s="477" t="s">
        <v>585</v>
      </c>
      <c r="F69" s="478"/>
      <c r="G69" s="562" t="s">
        <v>547</v>
      </c>
      <c r="H69" s="520" t="s">
        <v>558</v>
      </c>
      <c r="I69" s="255">
        <f>물집!L44</f>
        <v>0</v>
      </c>
      <c r="J69" s="271" t="e">
        <f>일위목록!H27</f>
        <v>#REF!</v>
      </c>
      <c r="K69" s="255" t="e">
        <f>ROUNDDOWN(I69*J69,0)</f>
        <v>#REF!</v>
      </c>
      <c r="L69" s="271" t="e">
        <f>일위목록!J27</f>
        <v>#REF!</v>
      </c>
      <c r="M69" s="255" t="e">
        <f>ROUNDDOWN(I69*L69,0)</f>
        <v>#REF!</v>
      </c>
      <c r="N69" s="271" t="e">
        <f>일위목록!L27</f>
        <v>#REF!</v>
      </c>
      <c r="O69" s="255" t="e">
        <f>ROUNDDOWN(I69*N69,0)</f>
        <v>#REF!</v>
      </c>
      <c r="P69" s="267" t="e">
        <f t="shared" ref="P69:Q71" si="7">J69+L69+N69</f>
        <v>#REF!</v>
      </c>
      <c r="Q69" s="255" t="e">
        <f t="shared" si="7"/>
        <v>#REF!</v>
      </c>
      <c r="R69" s="561"/>
    </row>
    <row r="70" spans="1:19" ht="24" customHeight="1">
      <c r="A70" s="151"/>
      <c r="B70" s="560"/>
      <c r="C70" s="477"/>
      <c r="D70" s="477"/>
      <c r="E70" s="477"/>
      <c r="F70" s="478"/>
      <c r="G70" s="562" t="s">
        <v>564</v>
      </c>
      <c r="H70" s="520" t="s">
        <v>558</v>
      </c>
      <c r="I70" s="255">
        <f>물집!L45</f>
        <v>0</v>
      </c>
      <c r="J70" s="271" t="e">
        <f>일위목록!H28</f>
        <v>#REF!</v>
      </c>
      <c r="K70" s="255" t="e">
        <f>ROUNDDOWN(I70*J70,0)</f>
        <v>#REF!</v>
      </c>
      <c r="L70" s="271" t="e">
        <f>일위목록!J28</f>
        <v>#REF!</v>
      </c>
      <c r="M70" s="255" t="e">
        <f>ROUNDDOWN(I70*L70,0)</f>
        <v>#REF!</v>
      </c>
      <c r="N70" s="271" t="e">
        <f>일위목록!L28</f>
        <v>#REF!</v>
      </c>
      <c r="O70" s="255" t="e">
        <f>ROUNDDOWN(I70*N70,0)</f>
        <v>#REF!</v>
      </c>
      <c r="P70" s="267" t="e">
        <f t="shared" si="7"/>
        <v>#REF!</v>
      </c>
      <c r="Q70" s="255" t="e">
        <f t="shared" si="7"/>
        <v>#REF!</v>
      </c>
      <c r="R70" s="561"/>
    </row>
    <row r="71" spans="1:19" ht="24" customHeight="1">
      <c r="A71" s="151"/>
      <c r="B71" s="560"/>
      <c r="C71" s="477"/>
      <c r="D71" s="477"/>
      <c r="E71" s="477"/>
      <c r="F71" s="478"/>
      <c r="G71" s="562" t="s">
        <v>537</v>
      </c>
      <c r="H71" s="520" t="s">
        <v>558</v>
      </c>
      <c r="I71" s="255">
        <f>물집!L46</f>
        <v>0</v>
      </c>
      <c r="J71" s="271" t="e">
        <f>일위목록!H29</f>
        <v>#REF!</v>
      </c>
      <c r="K71" s="255" t="e">
        <f>ROUNDDOWN(I71*J71,0)</f>
        <v>#REF!</v>
      </c>
      <c r="L71" s="271" t="e">
        <f>일위목록!J29</f>
        <v>#REF!</v>
      </c>
      <c r="M71" s="255" t="e">
        <f>ROUNDDOWN(I71*L71,0)</f>
        <v>#REF!</v>
      </c>
      <c r="N71" s="271" t="e">
        <f>일위목록!L29</f>
        <v>#REF!</v>
      </c>
      <c r="O71" s="255" t="e">
        <f>ROUNDDOWN(I71*N71,0)</f>
        <v>#REF!</v>
      </c>
      <c r="P71" s="267" t="e">
        <f t="shared" si="7"/>
        <v>#REF!</v>
      </c>
      <c r="Q71" s="255" t="e">
        <f t="shared" si="7"/>
        <v>#REF!</v>
      </c>
      <c r="R71" s="561"/>
    </row>
    <row r="72" spans="1:19" ht="24" customHeight="1">
      <c r="A72" s="151"/>
      <c r="B72" s="904" t="s">
        <v>34</v>
      </c>
      <c r="C72" s="905"/>
      <c r="D72" s="905"/>
      <c r="E72" s="905"/>
      <c r="F72" s="906"/>
      <c r="G72" s="278"/>
      <c r="H72" s="563"/>
      <c r="I72" s="268"/>
      <c r="J72" s="272"/>
      <c r="K72" s="268" t="e">
        <f>SUM(K69:K71)</f>
        <v>#REF!</v>
      </c>
      <c r="L72" s="279"/>
      <c r="M72" s="268" t="e">
        <f>SUM(M69:M71)</f>
        <v>#REF!</v>
      </c>
      <c r="N72" s="279"/>
      <c r="O72" s="268" t="e">
        <f>SUM(O69:O71)</f>
        <v>#REF!</v>
      </c>
      <c r="P72" s="279"/>
      <c r="Q72" s="268" t="e">
        <f>SUM(Q69:Q71)</f>
        <v>#REF!</v>
      </c>
      <c r="R72" s="654"/>
      <c r="S72" s="162"/>
    </row>
    <row r="73" spans="1:19" ht="24" customHeight="1">
      <c r="A73" s="151"/>
      <c r="B73" s="525"/>
      <c r="C73" s="524"/>
      <c r="D73" s="524"/>
      <c r="E73" s="524"/>
      <c r="F73" s="530"/>
      <c r="G73" s="562"/>
      <c r="H73" s="520"/>
      <c r="I73" s="255"/>
      <c r="J73" s="271"/>
      <c r="K73" s="255"/>
      <c r="L73" s="267"/>
      <c r="M73" s="255"/>
      <c r="N73" s="267"/>
      <c r="O73" s="268"/>
      <c r="P73" s="279"/>
      <c r="Q73" s="268"/>
      <c r="R73" s="561"/>
    </row>
    <row r="74" spans="1:19" ht="24" customHeight="1">
      <c r="A74" s="151"/>
      <c r="B74" s="567"/>
      <c r="C74" s="524"/>
      <c r="D74" s="524" t="s">
        <v>584</v>
      </c>
      <c r="E74" s="524"/>
      <c r="F74" s="530"/>
      <c r="G74" s="279"/>
      <c r="H74" s="596"/>
      <c r="I74" s="255"/>
      <c r="J74" s="271"/>
      <c r="K74" s="255"/>
      <c r="L74" s="267"/>
      <c r="M74" s="255"/>
      <c r="N74" s="267"/>
      <c r="O74" s="268"/>
      <c r="P74" s="279"/>
      <c r="Q74" s="268"/>
      <c r="R74" s="587"/>
    </row>
    <row r="75" spans="1:19" ht="24" customHeight="1">
      <c r="A75" s="151"/>
      <c r="B75" s="567"/>
      <c r="C75" s="477"/>
      <c r="D75" s="477"/>
      <c r="E75" s="477" t="s">
        <v>583</v>
      </c>
      <c r="F75" s="478"/>
      <c r="G75" s="562" t="s">
        <v>547</v>
      </c>
      <c r="H75" s="520" t="s">
        <v>560</v>
      </c>
      <c r="I75" s="255">
        <f>물집!L49</f>
        <v>25</v>
      </c>
      <c r="J75" s="271" t="e">
        <f>일위목록!H30</f>
        <v>#REF!</v>
      </c>
      <c r="K75" s="255" t="e">
        <f>ROUNDDOWN(I75*J75,0)</f>
        <v>#REF!</v>
      </c>
      <c r="L75" s="271" t="e">
        <f>일위목록!J30</f>
        <v>#REF!</v>
      </c>
      <c r="M75" s="255" t="e">
        <f>ROUNDDOWN(I75*L75,0)</f>
        <v>#REF!</v>
      </c>
      <c r="N75" s="271" t="e">
        <f>일위목록!L30</f>
        <v>#REF!</v>
      </c>
      <c r="O75" s="255" t="e">
        <f>ROUNDDOWN(I75*N75,0)</f>
        <v>#REF!</v>
      </c>
      <c r="P75" s="267" t="e">
        <f t="shared" ref="P75:Q77" si="8">J75+L75+N75</f>
        <v>#REF!</v>
      </c>
      <c r="Q75" s="255" t="e">
        <f t="shared" si="8"/>
        <v>#REF!</v>
      </c>
      <c r="R75" s="561"/>
    </row>
    <row r="76" spans="1:19" ht="24" customHeight="1">
      <c r="A76" s="151"/>
      <c r="B76" s="560"/>
      <c r="C76" s="477"/>
      <c r="D76" s="477"/>
      <c r="E76" s="477"/>
      <c r="F76" s="478"/>
      <c r="G76" s="562" t="s">
        <v>564</v>
      </c>
      <c r="H76" s="520" t="s">
        <v>560</v>
      </c>
      <c r="I76" s="255">
        <f>물집!L50</f>
        <v>25</v>
      </c>
      <c r="J76" s="271" t="e">
        <f>일위목록!H31</f>
        <v>#REF!</v>
      </c>
      <c r="K76" s="255" t="e">
        <f>ROUNDDOWN(I76*J76,0)</f>
        <v>#REF!</v>
      </c>
      <c r="L76" s="271" t="e">
        <f>일위목록!J31</f>
        <v>#REF!</v>
      </c>
      <c r="M76" s="255" t="e">
        <f>ROUNDDOWN(I76*L76,0)</f>
        <v>#REF!</v>
      </c>
      <c r="N76" s="271" t="e">
        <f>일위목록!L31</f>
        <v>#REF!</v>
      </c>
      <c r="O76" s="255" t="e">
        <f>ROUNDDOWN(I76*N76,0)</f>
        <v>#REF!</v>
      </c>
      <c r="P76" s="267" t="e">
        <f t="shared" si="8"/>
        <v>#REF!</v>
      </c>
      <c r="Q76" s="255" t="e">
        <f t="shared" si="8"/>
        <v>#REF!</v>
      </c>
      <c r="R76" s="561"/>
    </row>
    <row r="77" spans="1:19" ht="24" customHeight="1">
      <c r="A77" s="151"/>
      <c r="B77" s="560"/>
      <c r="C77" s="477"/>
      <c r="D77" s="477"/>
      <c r="E77" s="477"/>
      <c r="F77" s="478"/>
      <c r="G77" s="562" t="s">
        <v>537</v>
      </c>
      <c r="H77" s="520" t="s">
        <v>560</v>
      </c>
      <c r="I77" s="255">
        <f>물집!L51</f>
        <v>25</v>
      </c>
      <c r="J77" s="271" t="e">
        <f>일위목록!H32</f>
        <v>#REF!</v>
      </c>
      <c r="K77" s="255" t="e">
        <f>ROUNDDOWN(I77*J77,0)</f>
        <v>#REF!</v>
      </c>
      <c r="L77" s="271" t="e">
        <f>일위목록!J32</f>
        <v>#REF!</v>
      </c>
      <c r="M77" s="255" t="e">
        <f>ROUNDDOWN(I77*L77,0)</f>
        <v>#REF!</v>
      </c>
      <c r="N77" s="271" t="e">
        <f>일위목록!L32</f>
        <v>#REF!</v>
      </c>
      <c r="O77" s="255" t="e">
        <f>ROUNDDOWN(I77*N77,0)</f>
        <v>#REF!</v>
      </c>
      <c r="P77" s="267" t="e">
        <f t="shared" si="8"/>
        <v>#REF!</v>
      </c>
      <c r="Q77" s="255" t="e">
        <f t="shared" si="8"/>
        <v>#REF!</v>
      </c>
      <c r="R77" s="561"/>
    </row>
    <row r="78" spans="1:19" ht="24" customHeight="1">
      <c r="A78" s="151"/>
      <c r="B78" s="904" t="s">
        <v>34</v>
      </c>
      <c r="C78" s="905"/>
      <c r="D78" s="905"/>
      <c r="E78" s="905"/>
      <c r="F78" s="906"/>
      <c r="G78" s="278"/>
      <c r="H78" s="563"/>
      <c r="I78" s="268"/>
      <c r="J78" s="272"/>
      <c r="K78" s="268" t="e">
        <f>SUM(K75:K77)</f>
        <v>#REF!</v>
      </c>
      <c r="L78" s="279"/>
      <c r="M78" s="268" t="e">
        <f>SUM(M75:M77)</f>
        <v>#REF!</v>
      </c>
      <c r="N78" s="279"/>
      <c r="O78" s="268" t="e">
        <f>SUM(O75:O77)</f>
        <v>#REF!</v>
      </c>
      <c r="P78" s="279"/>
      <c r="Q78" s="268" t="e">
        <f>SUM(Q75:Q77)</f>
        <v>#REF!</v>
      </c>
      <c r="R78" s="654"/>
      <c r="S78" s="162"/>
    </row>
    <row r="79" spans="1:19" ht="24" customHeight="1">
      <c r="A79" s="151"/>
      <c r="B79" s="525"/>
      <c r="C79" s="524"/>
      <c r="D79" s="524"/>
      <c r="E79" s="524"/>
      <c r="F79" s="530"/>
      <c r="G79" s="562"/>
      <c r="H79" s="520"/>
      <c r="I79" s="255"/>
      <c r="J79" s="271"/>
      <c r="K79" s="255"/>
      <c r="L79" s="267"/>
      <c r="M79" s="255"/>
      <c r="N79" s="267"/>
      <c r="O79" s="268"/>
      <c r="P79" s="279"/>
      <c r="Q79" s="268"/>
      <c r="R79" s="561"/>
    </row>
    <row r="80" spans="1:19" ht="24" customHeight="1">
      <c r="A80" s="151"/>
      <c r="B80" s="567"/>
      <c r="C80" s="524"/>
      <c r="D80" s="524" t="s">
        <v>582</v>
      </c>
      <c r="E80" s="524"/>
      <c r="F80" s="530"/>
      <c r="G80" s="562"/>
      <c r="H80" s="520"/>
      <c r="I80" s="255"/>
      <c r="J80" s="271"/>
      <c r="K80" s="255"/>
      <c r="L80" s="267"/>
      <c r="M80" s="255"/>
      <c r="N80" s="267"/>
      <c r="O80" s="268"/>
      <c r="P80" s="279"/>
      <c r="Q80" s="268"/>
      <c r="R80" s="561"/>
    </row>
    <row r="81" spans="1:19" ht="24" customHeight="1">
      <c r="A81" s="151"/>
      <c r="B81" s="567"/>
      <c r="C81" s="477"/>
      <c r="D81" s="477"/>
      <c r="E81" s="477" t="s">
        <v>581</v>
      </c>
      <c r="F81" s="478"/>
      <c r="G81" s="562" t="s">
        <v>537</v>
      </c>
      <c r="H81" s="520" t="s">
        <v>579</v>
      </c>
      <c r="I81" s="255">
        <f>물집!L54</f>
        <v>50</v>
      </c>
      <c r="J81" s="271" t="e">
        <f>일위목록!H33</f>
        <v>#REF!</v>
      </c>
      <c r="K81" s="255" t="e">
        <f>ROUNDDOWN(I81*J81,0)</f>
        <v>#REF!</v>
      </c>
      <c r="L81" s="271" t="e">
        <f>일위목록!J33</f>
        <v>#REF!</v>
      </c>
      <c r="M81" s="255" t="e">
        <f>ROUNDDOWN(I81*L81,0)</f>
        <v>#REF!</v>
      </c>
      <c r="N81" s="271" t="e">
        <f>일위목록!L33</f>
        <v>#REF!</v>
      </c>
      <c r="O81" s="255" t="e">
        <f>ROUNDDOWN(I81*N81,0)</f>
        <v>#REF!</v>
      </c>
      <c r="P81" s="267" t="e">
        <f>J81+L81+N81</f>
        <v>#REF!</v>
      </c>
      <c r="Q81" s="255" t="e">
        <f>K81+M81+O81</f>
        <v>#REF!</v>
      </c>
      <c r="R81" s="561"/>
    </row>
    <row r="82" spans="1:19" ht="24" customHeight="1">
      <c r="A82" s="151"/>
      <c r="B82" s="567"/>
      <c r="C82" s="477"/>
      <c r="D82" s="477"/>
      <c r="E82" s="477" t="s">
        <v>580</v>
      </c>
      <c r="F82" s="478"/>
      <c r="G82" s="562" t="s">
        <v>564</v>
      </c>
      <c r="H82" s="520" t="s">
        <v>579</v>
      </c>
      <c r="I82" s="255">
        <f>물집!L55</f>
        <v>100</v>
      </c>
      <c r="J82" s="271" t="e">
        <f>일위목록!H34</f>
        <v>#REF!</v>
      </c>
      <c r="K82" s="255" t="e">
        <f>ROUNDDOWN(I82*J82,0)</f>
        <v>#REF!</v>
      </c>
      <c r="L82" s="271" t="e">
        <f>일위목록!J34</f>
        <v>#REF!</v>
      </c>
      <c r="M82" s="255" t="e">
        <f>ROUNDDOWN(I82*L82,0)</f>
        <v>#REF!</v>
      </c>
      <c r="N82" s="271" t="e">
        <f>일위목록!L34</f>
        <v>#REF!</v>
      </c>
      <c r="O82" s="255" t="e">
        <f>ROUNDDOWN(I82*N82,0)</f>
        <v>#REF!</v>
      </c>
      <c r="P82" s="267" t="e">
        <f>J82+L82+N82</f>
        <v>#REF!</v>
      </c>
      <c r="Q82" s="255" t="e">
        <f>K82+M82+O82</f>
        <v>#REF!</v>
      </c>
      <c r="R82" s="561"/>
    </row>
    <row r="83" spans="1:19" ht="24" customHeight="1">
      <c r="A83" s="151"/>
      <c r="B83" s="904" t="s">
        <v>34</v>
      </c>
      <c r="C83" s="905"/>
      <c r="D83" s="905"/>
      <c r="E83" s="905"/>
      <c r="F83" s="906"/>
      <c r="G83" s="278"/>
      <c r="H83" s="563"/>
      <c r="I83" s="268"/>
      <c r="J83" s="272"/>
      <c r="K83" s="268" t="e">
        <f>SUM(K81:K82)</f>
        <v>#REF!</v>
      </c>
      <c r="L83" s="279"/>
      <c r="M83" s="268" t="e">
        <f>SUM(M81:M82)</f>
        <v>#REF!</v>
      </c>
      <c r="N83" s="279"/>
      <c r="O83" s="268" t="e">
        <f>SUM(O81:O82)</f>
        <v>#REF!</v>
      </c>
      <c r="P83" s="279"/>
      <c r="Q83" s="268" t="e">
        <f>SUM(Q81:Q82)</f>
        <v>#REF!</v>
      </c>
      <c r="R83" s="654"/>
      <c r="S83" s="162"/>
    </row>
    <row r="84" spans="1:19" ht="24" customHeight="1">
      <c r="A84" s="151"/>
      <c r="B84" s="560"/>
      <c r="C84" s="477"/>
      <c r="D84" s="477"/>
      <c r="E84" s="477"/>
      <c r="F84" s="478"/>
      <c r="G84" s="562"/>
      <c r="H84" s="520"/>
      <c r="I84" s="255"/>
      <c r="J84" s="271"/>
      <c r="K84" s="255"/>
      <c r="L84" s="267"/>
      <c r="M84" s="255"/>
      <c r="N84" s="267"/>
      <c r="O84" s="268"/>
      <c r="P84" s="279"/>
      <c r="Q84" s="268"/>
      <c r="R84" s="561"/>
    </row>
    <row r="85" spans="1:19" ht="24" customHeight="1">
      <c r="A85" s="151"/>
      <c r="B85" s="567"/>
      <c r="C85" s="524"/>
      <c r="D85" s="524" t="s">
        <v>578</v>
      </c>
      <c r="E85" s="524"/>
      <c r="F85" s="530"/>
      <c r="G85" s="562"/>
      <c r="H85" s="520"/>
      <c r="I85" s="255"/>
      <c r="J85" s="271"/>
      <c r="K85" s="255"/>
      <c r="L85" s="267"/>
      <c r="M85" s="255"/>
      <c r="N85" s="267"/>
      <c r="O85" s="268"/>
      <c r="P85" s="279"/>
      <c r="Q85" s="268"/>
      <c r="R85" s="561"/>
    </row>
    <row r="86" spans="1:19" ht="24" customHeight="1">
      <c r="A86" s="151"/>
      <c r="B86" s="567"/>
      <c r="C86" s="477"/>
      <c r="D86" s="477"/>
      <c r="E86" s="477" t="s">
        <v>577</v>
      </c>
      <c r="F86" s="478"/>
      <c r="G86" s="562" t="s">
        <v>564</v>
      </c>
      <c r="H86" s="520" t="s">
        <v>558</v>
      </c>
      <c r="I86" s="255">
        <f>물집!L59</f>
        <v>100</v>
      </c>
      <c r="J86" s="271" t="e">
        <f>일위목록!H36</f>
        <v>#REF!</v>
      </c>
      <c r="K86" s="255" t="e">
        <f>ROUNDDOWN(I86*J86,0)</f>
        <v>#REF!</v>
      </c>
      <c r="L86" s="271" t="e">
        <f>일위목록!J36</f>
        <v>#REF!</v>
      </c>
      <c r="M86" s="255" t="e">
        <f>ROUNDDOWN(I86*L86,0)</f>
        <v>#REF!</v>
      </c>
      <c r="N86" s="271" t="e">
        <f>일위목록!L36</f>
        <v>#REF!</v>
      </c>
      <c r="O86" s="255" t="e">
        <f>ROUNDDOWN(I86*N86,0)</f>
        <v>#REF!</v>
      </c>
      <c r="P86" s="267" t="e">
        <f t="shared" ref="P86:Q89" si="9">J86+L86+N86</f>
        <v>#REF!</v>
      </c>
      <c r="Q86" s="255" t="e">
        <f t="shared" si="9"/>
        <v>#REF!</v>
      </c>
      <c r="R86" s="561"/>
    </row>
    <row r="87" spans="1:19" ht="24" customHeight="1">
      <c r="A87" s="151"/>
      <c r="B87" s="560"/>
      <c r="C87" s="477"/>
      <c r="D87" s="477"/>
      <c r="E87" s="477"/>
      <c r="F87" s="478"/>
      <c r="G87" s="562" t="s">
        <v>537</v>
      </c>
      <c r="H87" s="520" t="s">
        <v>558</v>
      </c>
      <c r="I87" s="255">
        <f>물집!L60</f>
        <v>100</v>
      </c>
      <c r="J87" s="271" t="e">
        <f>일위목록!H37</f>
        <v>#REF!</v>
      </c>
      <c r="K87" s="255" t="e">
        <f>ROUNDDOWN(I87*J87,0)</f>
        <v>#REF!</v>
      </c>
      <c r="L87" s="271" t="e">
        <f>일위목록!J37</f>
        <v>#REF!</v>
      </c>
      <c r="M87" s="255" t="e">
        <f>ROUNDDOWN(I87*L87,0)</f>
        <v>#REF!</v>
      </c>
      <c r="N87" s="271" t="e">
        <f>일위목록!L37</f>
        <v>#REF!</v>
      </c>
      <c r="O87" s="255" t="e">
        <f>ROUNDDOWN(I87*N87,0)</f>
        <v>#REF!</v>
      </c>
      <c r="P87" s="267" t="e">
        <f t="shared" si="9"/>
        <v>#REF!</v>
      </c>
      <c r="Q87" s="255" t="e">
        <f t="shared" si="9"/>
        <v>#REF!</v>
      </c>
      <c r="R87" s="561"/>
    </row>
    <row r="88" spans="1:19" ht="24" customHeight="1">
      <c r="A88" s="151"/>
      <c r="B88" s="567"/>
      <c r="C88" s="477"/>
      <c r="D88" s="477"/>
      <c r="E88" s="477" t="s">
        <v>576</v>
      </c>
      <c r="F88" s="478"/>
      <c r="G88" s="562" t="s">
        <v>564</v>
      </c>
      <c r="H88" s="520" t="s">
        <v>558</v>
      </c>
      <c r="I88" s="255">
        <f>물집!L61</f>
        <v>100</v>
      </c>
      <c r="J88" s="271" t="e">
        <f>일위목록!H38</f>
        <v>#REF!</v>
      </c>
      <c r="K88" s="255" t="e">
        <f>ROUNDDOWN(I88*J88,0)</f>
        <v>#REF!</v>
      </c>
      <c r="L88" s="271" t="e">
        <f>일위목록!J38</f>
        <v>#REF!</v>
      </c>
      <c r="M88" s="255" t="e">
        <f>ROUNDDOWN(I88*L88,0)</f>
        <v>#REF!</v>
      </c>
      <c r="N88" s="271" t="e">
        <f>일위목록!L38</f>
        <v>#REF!</v>
      </c>
      <c r="O88" s="255" t="e">
        <f>ROUNDDOWN(I88*N88,0)</f>
        <v>#REF!</v>
      </c>
      <c r="P88" s="267" t="e">
        <f t="shared" si="9"/>
        <v>#REF!</v>
      </c>
      <c r="Q88" s="255" t="e">
        <f t="shared" si="9"/>
        <v>#REF!</v>
      </c>
      <c r="R88" s="561"/>
    </row>
    <row r="89" spans="1:19" ht="24" customHeight="1">
      <c r="A89" s="151"/>
      <c r="B89" s="560"/>
      <c r="C89" s="477"/>
      <c r="D89" s="477"/>
      <c r="E89" s="477"/>
      <c r="F89" s="478"/>
      <c r="G89" s="562" t="s">
        <v>537</v>
      </c>
      <c r="H89" s="520" t="s">
        <v>558</v>
      </c>
      <c r="I89" s="255">
        <f>물집!L62</f>
        <v>100</v>
      </c>
      <c r="J89" s="271" t="e">
        <f>일위목록!H39</f>
        <v>#REF!</v>
      </c>
      <c r="K89" s="255" t="e">
        <f>ROUNDDOWN(I89*J89,0)</f>
        <v>#REF!</v>
      </c>
      <c r="L89" s="271" t="e">
        <f>일위목록!J39</f>
        <v>#REF!</v>
      </c>
      <c r="M89" s="255" t="e">
        <f>ROUNDDOWN(I89*L89,0)</f>
        <v>#REF!</v>
      </c>
      <c r="N89" s="271" t="e">
        <f>일위목록!L39</f>
        <v>#REF!</v>
      </c>
      <c r="O89" s="255" t="e">
        <f>ROUNDDOWN(I89*N89,0)</f>
        <v>#REF!</v>
      </c>
      <c r="P89" s="267" t="e">
        <f t="shared" si="9"/>
        <v>#REF!</v>
      </c>
      <c r="Q89" s="255" t="e">
        <f t="shared" si="9"/>
        <v>#REF!</v>
      </c>
      <c r="R89" s="561"/>
    </row>
    <row r="90" spans="1:19" ht="24" customHeight="1">
      <c r="A90" s="151"/>
      <c r="B90" s="904" t="s">
        <v>34</v>
      </c>
      <c r="C90" s="905"/>
      <c r="D90" s="905"/>
      <c r="E90" s="905"/>
      <c r="F90" s="906"/>
      <c r="G90" s="278"/>
      <c r="H90" s="563"/>
      <c r="I90" s="268"/>
      <c r="J90" s="272"/>
      <c r="K90" s="268" t="e">
        <f>SUM(K86:K89)</f>
        <v>#REF!</v>
      </c>
      <c r="L90" s="279"/>
      <c r="M90" s="268" t="e">
        <f>SUM(M86:M89)</f>
        <v>#REF!</v>
      </c>
      <c r="N90" s="279"/>
      <c r="O90" s="268" t="e">
        <f>SUM(O86:O89)</f>
        <v>#REF!</v>
      </c>
      <c r="P90" s="279"/>
      <c r="Q90" s="268" t="e">
        <f>SUM(Q86:Q89)</f>
        <v>#REF!</v>
      </c>
      <c r="R90" s="654"/>
      <c r="S90" s="162"/>
    </row>
    <row r="91" spans="1:19" ht="24" customHeight="1" thickBot="1">
      <c r="A91" s="151"/>
      <c r="B91" s="595"/>
      <c r="C91" s="594"/>
      <c r="D91" s="594"/>
      <c r="E91" s="594"/>
      <c r="F91" s="593"/>
      <c r="G91" s="584"/>
      <c r="H91" s="550"/>
      <c r="I91" s="544"/>
      <c r="J91" s="582"/>
      <c r="K91" s="544"/>
      <c r="L91" s="548"/>
      <c r="M91" s="544"/>
      <c r="N91" s="548"/>
      <c r="O91" s="580"/>
      <c r="P91" s="581"/>
      <c r="Q91" s="580"/>
      <c r="R91" s="592"/>
    </row>
    <row r="92" spans="1:19" ht="24" customHeight="1">
      <c r="A92" s="151"/>
      <c r="B92" s="542" t="s">
        <v>575</v>
      </c>
      <c r="C92" s="578"/>
      <c r="D92" s="578"/>
      <c r="E92" s="578"/>
      <c r="F92" s="577"/>
      <c r="G92" s="591"/>
      <c r="H92" s="590"/>
      <c r="I92" s="574"/>
      <c r="J92" s="573"/>
      <c r="K92" s="571" t="e">
        <f>SUM(K93,K110)</f>
        <v>#REF!</v>
      </c>
      <c r="L92" s="538"/>
      <c r="M92" s="571" t="e">
        <f>SUM(M93,M110)</f>
        <v>#REF!</v>
      </c>
      <c r="N92" s="572"/>
      <c r="O92" s="571" t="e">
        <f>SUM(O93,O110)</f>
        <v>#REF!</v>
      </c>
      <c r="P92" s="572"/>
      <c r="Q92" s="571" t="e">
        <f>SUM(Q93,Q110)</f>
        <v>#REF!</v>
      </c>
      <c r="R92" s="654"/>
      <c r="S92" s="162"/>
    </row>
    <row r="93" spans="1:19" ht="24" customHeight="1">
      <c r="A93" s="151"/>
      <c r="B93" s="567"/>
      <c r="C93" s="524" t="s">
        <v>574</v>
      </c>
      <c r="D93" s="524"/>
      <c r="E93" s="524"/>
      <c r="F93" s="530"/>
      <c r="G93" s="589"/>
      <c r="H93" s="588"/>
      <c r="I93" s="255"/>
      <c r="J93" s="271"/>
      <c r="K93" s="268" t="e">
        <f>SUM(K98,K103,K108)</f>
        <v>#REF!</v>
      </c>
      <c r="L93" s="267"/>
      <c r="M93" s="268" t="e">
        <f>SUM(M98,M103,M108)</f>
        <v>#REF!</v>
      </c>
      <c r="N93" s="279"/>
      <c r="O93" s="268" t="e">
        <f>SUM(O98,O103,O108)</f>
        <v>#REF!</v>
      </c>
      <c r="P93" s="279"/>
      <c r="Q93" s="268" t="e">
        <f>SUM(Q98,Q103,Q108)</f>
        <v>#REF!</v>
      </c>
      <c r="R93" s="654"/>
      <c r="S93" s="162"/>
    </row>
    <row r="94" spans="1:19" ht="24" customHeight="1">
      <c r="A94" s="151"/>
      <c r="B94" s="567"/>
      <c r="C94" s="524"/>
      <c r="D94" s="524" t="s">
        <v>573</v>
      </c>
      <c r="E94" s="524"/>
      <c r="F94" s="530"/>
      <c r="G94" s="589"/>
      <c r="H94" s="588"/>
      <c r="I94" s="255"/>
      <c r="J94" s="271"/>
      <c r="K94" s="255"/>
      <c r="L94" s="267"/>
      <c r="M94" s="255"/>
      <c r="N94" s="267"/>
      <c r="O94" s="268"/>
      <c r="P94" s="279"/>
      <c r="Q94" s="268"/>
      <c r="R94" s="587"/>
    </row>
    <row r="95" spans="1:19" ht="24" customHeight="1">
      <c r="A95" s="151"/>
      <c r="B95" s="567"/>
      <c r="C95" s="477"/>
      <c r="D95" s="477"/>
      <c r="E95" s="477" t="s">
        <v>572</v>
      </c>
      <c r="F95" s="478"/>
      <c r="G95" s="562" t="s">
        <v>547</v>
      </c>
      <c r="H95" s="520" t="s">
        <v>558</v>
      </c>
      <c r="I95" s="255">
        <f>물집!L67</f>
        <v>5</v>
      </c>
      <c r="J95" s="271" t="e">
        <f>일위목록!H40</f>
        <v>#REF!</v>
      </c>
      <c r="K95" s="255" t="e">
        <f>ROUNDDOWN(I95*J95,0)</f>
        <v>#REF!</v>
      </c>
      <c r="L95" s="271" t="e">
        <f>일위목록!J40</f>
        <v>#REF!</v>
      </c>
      <c r="M95" s="255" t="e">
        <f>ROUNDDOWN(I95*L95,0)</f>
        <v>#REF!</v>
      </c>
      <c r="N95" s="271" t="e">
        <f>일위목록!L40</f>
        <v>#REF!</v>
      </c>
      <c r="O95" s="255" t="e">
        <f>ROUNDDOWN(I95*N95,0)</f>
        <v>#REF!</v>
      </c>
      <c r="P95" s="267" t="e">
        <f t="shared" ref="P95:Q97" si="10">J95+L95+N95</f>
        <v>#REF!</v>
      </c>
      <c r="Q95" s="255" t="e">
        <f t="shared" si="10"/>
        <v>#REF!</v>
      </c>
      <c r="R95" s="561"/>
    </row>
    <row r="96" spans="1:19" ht="24" customHeight="1">
      <c r="A96" s="151"/>
      <c r="B96" s="560"/>
      <c r="C96" s="477"/>
      <c r="D96" s="477"/>
      <c r="E96" s="477"/>
      <c r="F96" s="478"/>
      <c r="G96" s="562" t="s">
        <v>564</v>
      </c>
      <c r="H96" s="520" t="s">
        <v>558</v>
      </c>
      <c r="I96" s="255">
        <f>물집!L68</f>
        <v>10</v>
      </c>
      <c r="J96" s="271" t="e">
        <f>일위목록!H41</f>
        <v>#REF!</v>
      </c>
      <c r="K96" s="255" t="e">
        <f>ROUNDDOWN(I96*J96,0)</f>
        <v>#REF!</v>
      </c>
      <c r="L96" s="271" t="e">
        <f>일위목록!J41</f>
        <v>#REF!</v>
      </c>
      <c r="M96" s="255" t="e">
        <f>ROUNDDOWN(I96*L96,0)</f>
        <v>#REF!</v>
      </c>
      <c r="N96" s="271" t="e">
        <f>일위목록!L41</f>
        <v>#REF!</v>
      </c>
      <c r="O96" s="255" t="e">
        <f>ROUNDDOWN(I96*N96,0)</f>
        <v>#REF!</v>
      </c>
      <c r="P96" s="267" t="e">
        <f t="shared" si="10"/>
        <v>#REF!</v>
      </c>
      <c r="Q96" s="255" t="e">
        <f t="shared" si="10"/>
        <v>#REF!</v>
      </c>
      <c r="R96" s="561"/>
    </row>
    <row r="97" spans="1:19" ht="24" customHeight="1">
      <c r="A97" s="151"/>
      <c r="B97" s="560"/>
      <c r="C97" s="477"/>
      <c r="D97" s="477"/>
      <c r="E97" s="477"/>
      <c r="F97" s="478"/>
      <c r="G97" s="562" t="s">
        <v>537</v>
      </c>
      <c r="H97" s="520" t="s">
        <v>558</v>
      </c>
      <c r="I97" s="255">
        <f>물집!L69</f>
        <v>20</v>
      </c>
      <c r="J97" s="271" t="e">
        <f>일위목록!H42</f>
        <v>#REF!</v>
      </c>
      <c r="K97" s="255" t="e">
        <f>ROUNDDOWN(I97*J97,0)</f>
        <v>#REF!</v>
      </c>
      <c r="L97" s="271" t="e">
        <f>일위목록!J42</f>
        <v>#REF!</v>
      </c>
      <c r="M97" s="255" t="e">
        <f>ROUNDDOWN(I97*L97,0)</f>
        <v>#REF!</v>
      </c>
      <c r="N97" s="271" t="e">
        <f>일위목록!L42</f>
        <v>#REF!</v>
      </c>
      <c r="O97" s="255" t="e">
        <f>ROUNDDOWN(I97*N97,0)</f>
        <v>#REF!</v>
      </c>
      <c r="P97" s="267" t="e">
        <f t="shared" si="10"/>
        <v>#REF!</v>
      </c>
      <c r="Q97" s="255" t="e">
        <f t="shared" si="10"/>
        <v>#REF!</v>
      </c>
      <c r="R97" s="561"/>
    </row>
    <row r="98" spans="1:19" ht="24" customHeight="1">
      <c r="A98" s="151"/>
      <c r="B98" s="904" t="s">
        <v>34</v>
      </c>
      <c r="C98" s="905"/>
      <c r="D98" s="905"/>
      <c r="E98" s="905"/>
      <c r="F98" s="906"/>
      <c r="G98" s="278"/>
      <c r="H98" s="563"/>
      <c r="I98" s="268"/>
      <c r="J98" s="272"/>
      <c r="K98" s="268" t="e">
        <f>SUM(K95:K97)</f>
        <v>#REF!</v>
      </c>
      <c r="L98" s="279"/>
      <c r="M98" s="268" t="e">
        <f>SUM(M95:M97)</f>
        <v>#REF!</v>
      </c>
      <c r="N98" s="279"/>
      <c r="O98" s="268" t="e">
        <f>SUM(O95:O97)</f>
        <v>#REF!</v>
      </c>
      <c r="P98" s="279"/>
      <c r="Q98" s="268" t="e">
        <f>SUM(Q95:Q97)</f>
        <v>#REF!</v>
      </c>
      <c r="R98" s="654"/>
      <c r="S98" s="162"/>
    </row>
    <row r="99" spans="1:19" ht="24" customHeight="1">
      <c r="A99" s="151"/>
      <c r="B99" s="525"/>
      <c r="C99" s="524"/>
      <c r="D99" s="524"/>
      <c r="E99" s="524"/>
      <c r="F99" s="530"/>
      <c r="G99" s="562"/>
      <c r="H99" s="520"/>
      <c r="I99" s="255"/>
      <c r="J99" s="271"/>
      <c r="K99" s="255"/>
      <c r="L99" s="267"/>
      <c r="M99" s="255"/>
      <c r="N99" s="267"/>
      <c r="O99" s="268"/>
      <c r="P99" s="279"/>
      <c r="Q99" s="268"/>
      <c r="R99" s="586"/>
    </row>
    <row r="100" spans="1:19" ht="24" customHeight="1">
      <c r="A100" s="151"/>
      <c r="B100" s="567"/>
      <c r="C100" s="524"/>
      <c r="D100" s="524" t="s">
        <v>571</v>
      </c>
      <c r="E100" s="524"/>
      <c r="F100" s="530"/>
      <c r="G100" s="562"/>
      <c r="H100" s="520"/>
      <c r="I100" s="255"/>
      <c r="J100" s="271"/>
      <c r="K100" s="255"/>
      <c r="L100" s="267"/>
      <c r="M100" s="255"/>
      <c r="N100" s="267"/>
      <c r="O100" s="268"/>
      <c r="P100" s="279"/>
      <c r="Q100" s="268"/>
      <c r="R100" s="586"/>
    </row>
    <row r="101" spans="1:19" ht="24" customHeight="1">
      <c r="A101" s="151"/>
      <c r="B101" s="567"/>
      <c r="C101" s="477"/>
      <c r="D101" s="477"/>
      <c r="E101" s="477" t="s">
        <v>570</v>
      </c>
      <c r="F101" s="478"/>
      <c r="G101" s="562" t="s">
        <v>564</v>
      </c>
      <c r="H101" s="520" t="s">
        <v>558</v>
      </c>
      <c r="I101" s="255">
        <f>물집!L72</f>
        <v>5</v>
      </c>
      <c r="J101" s="271" t="e">
        <f>일위목록!H43</f>
        <v>#REF!</v>
      </c>
      <c r="K101" s="255" t="e">
        <f>ROUNDDOWN(I101*J101,0)</f>
        <v>#REF!</v>
      </c>
      <c r="L101" s="271" t="e">
        <f>일위목록!J43</f>
        <v>#REF!</v>
      </c>
      <c r="M101" s="255" t="e">
        <f>ROUNDDOWN(I101*L101,0)</f>
        <v>#REF!</v>
      </c>
      <c r="N101" s="271" t="e">
        <f>일위목록!L43</f>
        <v>#REF!</v>
      </c>
      <c r="O101" s="255" t="e">
        <f>ROUNDDOWN(I101*N101,0)</f>
        <v>#REF!</v>
      </c>
      <c r="P101" s="267" t="e">
        <f>J101+L101+N101</f>
        <v>#REF!</v>
      </c>
      <c r="Q101" s="255" t="e">
        <f>K101+M101+O101</f>
        <v>#REF!</v>
      </c>
      <c r="R101" s="561"/>
    </row>
    <row r="102" spans="1:19" ht="24" customHeight="1">
      <c r="A102" s="151"/>
      <c r="B102" s="560"/>
      <c r="C102" s="477"/>
      <c r="D102" s="477"/>
      <c r="E102" s="477"/>
      <c r="F102" s="478"/>
      <c r="G102" s="562" t="s">
        <v>537</v>
      </c>
      <c r="H102" s="520" t="s">
        <v>558</v>
      </c>
      <c r="I102" s="255">
        <f>물집!L73</f>
        <v>20</v>
      </c>
      <c r="J102" s="271" t="e">
        <f>일위목록!H44</f>
        <v>#REF!</v>
      </c>
      <c r="K102" s="255" t="e">
        <f>ROUNDDOWN(I102*J102,0)</f>
        <v>#REF!</v>
      </c>
      <c r="L102" s="271" t="e">
        <f>일위목록!J44</f>
        <v>#REF!</v>
      </c>
      <c r="M102" s="255" t="e">
        <f>ROUNDDOWN(I102*L102,0)</f>
        <v>#REF!</v>
      </c>
      <c r="N102" s="271" t="e">
        <f>일위목록!L44</f>
        <v>#REF!</v>
      </c>
      <c r="O102" s="255" t="e">
        <f>ROUNDDOWN(I102*N102,0)</f>
        <v>#REF!</v>
      </c>
      <c r="P102" s="267" t="e">
        <f>J102+L102+N102</f>
        <v>#REF!</v>
      </c>
      <c r="Q102" s="255" t="e">
        <f>K102+M102+O102</f>
        <v>#REF!</v>
      </c>
      <c r="R102" s="561"/>
    </row>
    <row r="103" spans="1:19" ht="24" customHeight="1">
      <c r="A103" s="151"/>
      <c r="B103" s="904" t="s">
        <v>34</v>
      </c>
      <c r="C103" s="905"/>
      <c r="D103" s="905"/>
      <c r="E103" s="905"/>
      <c r="F103" s="906"/>
      <c r="G103" s="278"/>
      <c r="H103" s="563"/>
      <c r="I103" s="268"/>
      <c r="J103" s="272"/>
      <c r="K103" s="268" t="e">
        <f>SUM(K101:K102)</f>
        <v>#REF!</v>
      </c>
      <c r="L103" s="279"/>
      <c r="M103" s="268" t="e">
        <f>SUM(M101:M102)</f>
        <v>#REF!</v>
      </c>
      <c r="N103" s="279"/>
      <c r="O103" s="268" t="e">
        <f>SUM(O101:O102)</f>
        <v>#REF!</v>
      </c>
      <c r="P103" s="279"/>
      <c r="Q103" s="268" t="e">
        <f>SUM(Q101:Q102)</f>
        <v>#REF!</v>
      </c>
      <c r="R103" s="654"/>
      <c r="S103" s="162"/>
    </row>
    <row r="104" spans="1:19" ht="24" customHeight="1">
      <c r="A104" s="151"/>
      <c r="B104" s="560"/>
      <c r="C104" s="477"/>
      <c r="D104" s="477"/>
      <c r="E104" s="477"/>
      <c r="F104" s="478"/>
      <c r="G104" s="562"/>
      <c r="H104" s="520"/>
      <c r="I104" s="255"/>
      <c r="J104" s="271"/>
      <c r="K104" s="255"/>
      <c r="L104" s="267"/>
      <c r="M104" s="255"/>
      <c r="N104" s="267"/>
      <c r="O104" s="268"/>
      <c r="P104" s="279"/>
      <c r="Q104" s="268"/>
      <c r="R104" s="561"/>
    </row>
    <row r="105" spans="1:19" ht="24" customHeight="1">
      <c r="A105" s="151"/>
      <c r="B105" s="567"/>
      <c r="C105" s="524"/>
      <c r="D105" s="524" t="s">
        <v>569</v>
      </c>
      <c r="E105" s="524"/>
      <c r="F105" s="530"/>
      <c r="G105" s="562"/>
      <c r="H105" s="520"/>
      <c r="I105" s="255"/>
      <c r="J105" s="271"/>
      <c r="K105" s="255"/>
      <c r="L105" s="267"/>
      <c r="M105" s="255"/>
      <c r="N105" s="267"/>
      <c r="O105" s="268"/>
      <c r="P105" s="279"/>
      <c r="Q105" s="268"/>
      <c r="R105" s="586"/>
    </row>
    <row r="106" spans="1:19" ht="24" customHeight="1">
      <c r="A106" s="151"/>
      <c r="B106" s="567"/>
      <c r="C106" s="477"/>
      <c r="D106" s="477"/>
      <c r="E106" s="477" t="s">
        <v>568</v>
      </c>
      <c r="F106" s="478"/>
      <c r="G106" s="562" t="s">
        <v>564</v>
      </c>
      <c r="H106" s="520" t="s">
        <v>558</v>
      </c>
      <c r="I106" s="255">
        <f>물집!L76</f>
        <v>212</v>
      </c>
      <c r="J106" s="271" t="e">
        <f>일위목록!H45</f>
        <v>#REF!</v>
      </c>
      <c r="K106" s="255" t="e">
        <f>ROUNDDOWN(I106*J106,0)</f>
        <v>#REF!</v>
      </c>
      <c r="L106" s="271" t="e">
        <f>일위목록!J45</f>
        <v>#REF!</v>
      </c>
      <c r="M106" s="255" t="e">
        <f>ROUNDDOWN(I106*L106,0)</f>
        <v>#REF!</v>
      </c>
      <c r="N106" s="271" t="e">
        <f>일위목록!L45</f>
        <v>#REF!</v>
      </c>
      <c r="O106" s="255" t="e">
        <f>ROUNDDOWN(I106*N106,0)</f>
        <v>#REF!</v>
      </c>
      <c r="P106" s="267" t="e">
        <f>J106+L106+N106</f>
        <v>#REF!</v>
      </c>
      <c r="Q106" s="255" t="e">
        <f>K106+M106+O106</f>
        <v>#REF!</v>
      </c>
      <c r="R106" s="561"/>
    </row>
    <row r="107" spans="1:19" ht="24" customHeight="1">
      <c r="A107" s="151"/>
      <c r="B107" s="560"/>
      <c r="C107" s="477"/>
      <c r="D107" s="477"/>
      <c r="E107" s="477"/>
      <c r="F107" s="478"/>
      <c r="G107" s="562" t="s">
        <v>537</v>
      </c>
      <c r="H107" s="520" t="s">
        <v>558</v>
      </c>
      <c r="I107" s="255">
        <f>물집!L77</f>
        <v>600</v>
      </c>
      <c r="J107" s="271" t="e">
        <f>일위목록!H46</f>
        <v>#REF!</v>
      </c>
      <c r="K107" s="255" t="e">
        <f>ROUNDDOWN(I107*J107,0)</f>
        <v>#REF!</v>
      </c>
      <c r="L107" s="271" t="e">
        <f>일위목록!J46</f>
        <v>#REF!</v>
      </c>
      <c r="M107" s="255" t="e">
        <f>ROUNDDOWN(I107*L107,0)</f>
        <v>#REF!</v>
      </c>
      <c r="N107" s="271" t="e">
        <f>일위목록!L46</f>
        <v>#REF!</v>
      </c>
      <c r="O107" s="255" t="e">
        <f>ROUNDDOWN(I107*N107,0)</f>
        <v>#REF!</v>
      </c>
      <c r="P107" s="267" t="e">
        <f>J107+L107+N107</f>
        <v>#REF!</v>
      </c>
      <c r="Q107" s="255" t="e">
        <f>K107+M107+O107</f>
        <v>#REF!</v>
      </c>
      <c r="R107" s="561"/>
    </row>
    <row r="108" spans="1:19" ht="24" customHeight="1">
      <c r="A108" s="151"/>
      <c r="B108" s="904" t="s">
        <v>34</v>
      </c>
      <c r="C108" s="905"/>
      <c r="D108" s="905"/>
      <c r="E108" s="905"/>
      <c r="F108" s="906"/>
      <c r="G108" s="278"/>
      <c r="H108" s="563"/>
      <c r="I108" s="268"/>
      <c r="J108" s="272"/>
      <c r="K108" s="268" t="e">
        <f>SUM(K106:K107)</f>
        <v>#REF!</v>
      </c>
      <c r="L108" s="279"/>
      <c r="M108" s="268" t="e">
        <f>SUM(M106:M107)</f>
        <v>#REF!</v>
      </c>
      <c r="N108" s="279"/>
      <c r="O108" s="268" t="e">
        <f>SUM(O106:O107)</f>
        <v>#REF!</v>
      </c>
      <c r="P108" s="279"/>
      <c r="Q108" s="268" t="e">
        <f>SUM(Q106:Q107)</f>
        <v>#REF!</v>
      </c>
      <c r="R108" s="654"/>
      <c r="S108" s="162"/>
    </row>
    <row r="109" spans="1:19" ht="24" customHeight="1">
      <c r="A109" s="151"/>
      <c r="B109" s="560"/>
      <c r="C109" s="477"/>
      <c r="D109" s="477"/>
      <c r="E109" s="477"/>
      <c r="F109" s="478"/>
      <c r="G109" s="562"/>
      <c r="H109" s="520"/>
      <c r="I109" s="255"/>
      <c r="J109" s="271"/>
      <c r="K109" s="255"/>
      <c r="L109" s="267"/>
      <c r="M109" s="255"/>
      <c r="N109" s="267"/>
      <c r="O109" s="268"/>
      <c r="P109" s="279"/>
      <c r="Q109" s="268"/>
      <c r="R109" s="561"/>
    </row>
    <row r="110" spans="1:19" ht="24" customHeight="1">
      <c r="A110" s="151"/>
      <c r="B110" s="567"/>
      <c r="C110" s="524" t="s">
        <v>567</v>
      </c>
      <c r="D110" s="524"/>
      <c r="E110" s="524"/>
      <c r="F110" s="530"/>
      <c r="G110" s="562"/>
      <c r="H110" s="520"/>
      <c r="I110" s="255"/>
      <c r="J110" s="271"/>
      <c r="K110" s="268" t="e">
        <f>SUM(K115,K121)</f>
        <v>#REF!</v>
      </c>
      <c r="L110" s="267"/>
      <c r="M110" s="268" t="e">
        <f>SUM(M115,M121)</f>
        <v>#REF!</v>
      </c>
      <c r="N110" s="279"/>
      <c r="O110" s="268" t="e">
        <f>SUM(O115,O121)</f>
        <v>#REF!</v>
      </c>
      <c r="P110" s="279"/>
      <c r="Q110" s="268" t="e">
        <f>SUM(Q115,Q121)</f>
        <v>#REF!</v>
      </c>
      <c r="R110" s="654"/>
      <c r="S110" s="162"/>
    </row>
    <row r="111" spans="1:19" ht="24" customHeight="1">
      <c r="A111" s="151"/>
      <c r="B111" s="567"/>
      <c r="C111" s="524"/>
      <c r="D111" s="524" t="s">
        <v>566</v>
      </c>
      <c r="E111" s="524"/>
      <c r="F111" s="530"/>
      <c r="G111" s="562"/>
      <c r="H111" s="520"/>
      <c r="I111" s="255"/>
      <c r="J111" s="271"/>
      <c r="K111" s="255"/>
      <c r="L111" s="267"/>
      <c r="M111" s="255"/>
      <c r="N111" s="267"/>
      <c r="O111" s="268"/>
      <c r="P111" s="279"/>
      <c r="Q111" s="268"/>
      <c r="R111" s="561"/>
    </row>
    <row r="112" spans="1:19" ht="24" customHeight="1">
      <c r="A112" s="151"/>
      <c r="B112" s="567"/>
      <c r="C112" s="477"/>
      <c r="D112" s="477"/>
      <c r="E112" s="477" t="s">
        <v>565</v>
      </c>
      <c r="F112" s="478"/>
      <c r="G112" s="562" t="s">
        <v>547</v>
      </c>
      <c r="H112" s="520" t="s">
        <v>558</v>
      </c>
      <c r="I112" s="255">
        <f>물집!L81</f>
        <v>1000</v>
      </c>
      <c r="J112" s="271" t="e">
        <f>일위목록!H47</f>
        <v>#REF!</v>
      </c>
      <c r="K112" s="255" t="e">
        <f>ROUNDDOWN(I112*J112,0)</f>
        <v>#REF!</v>
      </c>
      <c r="L112" s="271" t="e">
        <f>일위목록!J47</f>
        <v>#REF!</v>
      </c>
      <c r="M112" s="255" t="e">
        <f>ROUNDDOWN(I112*L112,0)</f>
        <v>#REF!</v>
      </c>
      <c r="N112" s="271" t="e">
        <f>일위목록!L47</f>
        <v>#REF!</v>
      </c>
      <c r="O112" s="255" t="e">
        <f>ROUNDDOWN(I112*N112,0)</f>
        <v>#REF!</v>
      </c>
      <c r="P112" s="267" t="e">
        <f t="shared" ref="P112:Q114" si="11">J112+L112+N112</f>
        <v>#REF!</v>
      </c>
      <c r="Q112" s="255" t="e">
        <f t="shared" si="11"/>
        <v>#REF!</v>
      </c>
      <c r="R112" s="561"/>
    </row>
    <row r="113" spans="1:19" ht="24" customHeight="1">
      <c r="A113" s="151"/>
      <c r="B113" s="560"/>
      <c r="C113" s="477"/>
      <c r="D113" s="477"/>
      <c r="E113" s="477"/>
      <c r="F113" s="478"/>
      <c r="G113" s="562" t="s">
        <v>564</v>
      </c>
      <c r="H113" s="520" t="s">
        <v>558</v>
      </c>
      <c r="I113" s="255">
        <f>물집!L82</f>
        <v>0</v>
      </c>
      <c r="J113" s="271" t="e">
        <f>일위목록!H48</f>
        <v>#REF!</v>
      </c>
      <c r="K113" s="255" t="e">
        <f>ROUNDDOWN(I113*J113,0)</f>
        <v>#REF!</v>
      </c>
      <c r="L113" s="271" t="e">
        <f>일위목록!J48</f>
        <v>#REF!</v>
      </c>
      <c r="M113" s="255" t="e">
        <f>ROUNDDOWN(I113*L113,0)</f>
        <v>#REF!</v>
      </c>
      <c r="N113" s="271" t="e">
        <f>일위목록!L48</f>
        <v>#REF!</v>
      </c>
      <c r="O113" s="255" t="e">
        <f>ROUNDDOWN(I113*N113,0)</f>
        <v>#REF!</v>
      </c>
      <c r="P113" s="267" t="e">
        <f t="shared" si="11"/>
        <v>#REF!</v>
      </c>
      <c r="Q113" s="255" t="e">
        <f t="shared" si="11"/>
        <v>#REF!</v>
      </c>
      <c r="R113" s="561"/>
    </row>
    <row r="114" spans="1:19" ht="24" customHeight="1">
      <c r="A114" s="151"/>
      <c r="B114" s="560"/>
      <c r="C114" s="477"/>
      <c r="D114" s="477"/>
      <c r="E114" s="477"/>
      <c r="F114" s="478"/>
      <c r="G114" s="562" t="s">
        <v>537</v>
      </c>
      <c r="H114" s="520" t="s">
        <v>558</v>
      </c>
      <c r="I114" s="255">
        <f>물집!L83</f>
        <v>0</v>
      </c>
      <c r="J114" s="271" t="e">
        <f>일위목록!H49</f>
        <v>#REF!</v>
      </c>
      <c r="K114" s="255" t="e">
        <f>ROUNDDOWN(I114*J114,0)</f>
        <v>#REF!</v>
      </c>
      <c r="L114" s="271" t="e">
        <f>일위목록!J49</f>
        <v>#REF!</v>
      </c>
      <c r="M114" s="255" t="e">
        <f>ROUNDDOWN(I114*L114,0)</f>
        <v>#REF!</v>
      </c>
      <c r="N114" s="271" t="e">
        <f>일위목록!L49</f>
        <v>#REF!</v>
      </c>
      <c r="O114" s="255" t="e">
        <f>ROUNDDOWN(I114*N114,0)</f>
        <v>#REF!</v>
      </c>
      <c r="P114" s="267" t="e">
        <f t="shared" si="11"/>
        <v>#REF!</v>
      </c>
      <c r="Q114" s="255" t="e">
        <f t="shared" si="11"/>
        <v>#REF!</v>
      </c>
      <c r="R114" s="561"/>
    </row>
    <row r="115" spans="1:19" ht="24" customHeight="1">
      <c r="A115" s="151"/>
      <c r="B115" s="904" t="s">
        <v>34</v>
      </c>
      <c r="C115" s="905"/>
      <c r="D115" s="905"/>
      <c r="E115" s="905"/>
      <c r="F115" s="906"/>
      <c r="G115" s="278"/>
      <c r="H115" s="563"/>
      <c r="I115" s="268"/>
      <c r="J115" s="272"/>
      <c r="K115" s="268" t="e">
        <f>SUM(K112:K114)</f>
        <v>#REF!</v>
      </c>
      <c r="L115" s="279"/>
      <c r="M115" s="268" t="e">
        <f>SUM(M112:M114)</f>
        <v>#REF!</v>
      </c>
      <c r="N115" s="279"/>
      <c r="O115" s="268" t="e">
        <f>SUM(O112:O114)</f>
        <v>#REF!</v>
      </c>
      <c r="P115" s="279"/>
      <c r="Q115" s="268" t="e">
        <f>SUM(Q112:Q114)</f>
        <v>#REF!</v>
      </c>
      <c r="R115" s="654"/>
      <c r="S115" s="162"/>
    </row>
    <row r="116" spans="1:19" ht="24" customHeight="1">
      <c r="A116" s="151"/>
      <c r="B116" s="560"/>
      <c r="C116" s="477"/>
      <c r="D116" s="477"/>
      <c r="E116" s="477"/>
      <c r="F116" s="478"/>
      <c r="G116" s="562"/>
      <c r="H116" s="520"/>
      <c r="I116" s="255"/>
      <c r="J116" s="271"/>
      <c r="K116" s="255"/>
      <c r="L116" s="267"/>
      <c r="M116" s="255"/>
      <c r="N116" s="267"/>
      <c r="O116" s="268"/>
      <c r="P116" s="279"/>
      <c r="Q116" s="268"/>
      <c r="R116" s="561"/>
    </row>
    <row r="117" spans="1:19" ht="24" customHeight="1">
      <c r="A117" s="151"/>
      <c r="B117" s="567"/>
      <c r="C117" s="524"/>
      <c r="D117" s="524" t="s">
        <v>132</v>
      </c>
      <c r="E117" s="524"/>
      <c r="F117" s="530"/>
      <c r="G117" s="562"/>
      <c r="H117" s="520"/>
      <c r="I117" s="255"/>
      <c r="J117" s="271"/>
      <c r="K117" s="255"/>
      <c r="L117" s="267"/>
      <c r="M117" s="255"/>
      <c r="N117" s="267"/>
      <c r="O117" s="268"/>
      <c r="P117" s="279"/>
      <c r="Q117" s="268"/>
      <c r="R117" s="561"/>
    </row>
    <row r="118" spans="1:19" ht="24" customHeight="1">
      <c r="A118" s="151"/>
      <c r="B118" s="567"/>
      <c r="C118" s="477"/>
      <c r="D118" s="477"/>
      <c r="E118" s="477" t="s">
        <v>133</v>
      </c>
      <c r="F118" s="478"/>
      <c r="G118" s="562" t="s">
        <v>134</v>
      </c>
      <c r="H118" s="520" t="s">
        <v>560</v>
      </c>
      <c r="I118" s="255">
        <f>물집!L86</f>
        <v>10</v>
      </c>
      <c r="J118" s="271" t="e">
        <f>일위목록!H50</f>
        <v>#REF!</v>
      </c>
      <c r="K118" s="255" t="e">
        <f>ROUNDDOWN(I118*J118,0)</f>
        <v>#REF!</v>
      </c>
      <c r="L118" s="271" t="e">
        <f>일위목록!J50</f>
        <v>#REF!</v>
      </c>
      <c r="M118" s="255" t="e">
        <f>ROUNDDOWN(I118*L118,0)</f>
        <v>#REF!</v>
      </c>
      <c r="N118" s="271" t="e">
        <f>일위목록!L50</f>
        <v>#REF!</v>
      </c>
      <c r="O118" s="255" t="e">
        <f>ROUNDDOWN(I118*N118,0)</f>
        <v>#REF!</v>
      </c>
      <c r="P118" s="267" t="e">
        <f t="shared" ref="P118:Q120" si="12">J118+L118+N118</f>
        <v>#REF!</v>
      </c>
      <c r="Q118" s="255" t="e">
        <f t="shared" si="12"/>
        <v>#REF!</v>
      </c>
      <c r="R118" s="561"/>
    </row>
    <row r="119" spans="1:19" ht="24" customHeight="1">
      <c r="A119" s="151"/>
      <c r="B119" s="560"/>
      <c r="C119" s="477"/>
      <c r="D119" s="477"/>
      <c r="E119" s="477"/>
      <c r="F119" s="478"/>
      <c r="G119" s="562" t="s">
        <v>135</v>
      </c>
      <c r="H119" s="520" t="s">
        <v>560</v>
      </c>
      <c r="I119" s="255">
        <f>물집!L87</f>
        <v>10</v>
      </c>
      <c r="J119" s="271" t="e">
        <f>일위목록!H51</f>
        <v>#REF!</v>
      </c>
      <c r="K119" s="255" t="e">
        <f>ROUNDDOWN(I119*J119,0)</f>
        <v>#REF!</v>
      </c>
      <c r="L119" s="271" t="e">
        <f>일위목록!J51</f>
        <v>#REF!</v>
      </c>
      <c r="M119" s="255" t="e">
        <f>ROUNDDOWN(I119*L119,0)</f>
        <v>#REF!</v>
      </c>
      <c r="N119" s="271" t="e">
        <f>일위목록!L51</f>
        <v>#REF!</v>
      </c>
      <c r="O119" s="255" t="e">
        <f>ROUNDDOWN(I119*N119,0)</f>
        <v>#REF!</v>
      </c>
      <c r="P119" s="267" t="e">
        <f t="shared" si="12"/>
        <v>#REF!</v>
      </c>
      <c r="Q119" s="255" t="e">
        <f t="shared" si="12"/>
        <v>#REF!</v>
      </c>
      <c r="R119" s="561"/>
    </row>
    <row r="120" spans="1:19" ht="24" customHeight="1">
      <c r="A120" s="151"/>
      <c r="B120" s="560"/>
      <c r="C120" s="477"/>
      <c r="D120" s="477"/>
      <c r="E120" s="477"/>
      <c r="F120" s="478"/>
      <c r="G120" s="562" t="s">
        <v>136</v>
      </c>
      <c r="H120" s="520" t="s">
        <v>560</v>
      </c>
      <c r="I120" s="255">
        <f>물집!L88</f>
        <v>10</v>
      </c>
      <c r="J120" s="271" t="e">
        <f>일위목록!H52</f>
        <v>#REF!</v>
      </c>
      <c r="K120" s="255" t="e">
        <f>ROUNDDOWN(I120*J120,0)</f>
        <v>#REF!</v>
      </c>
      <c r="L120" s="271" t="e">
        <f>일위목록!J52</f>
        <v>#REF!</v>
      </c>
      <c r="M120" s="255" t="e">
        <f>ROUNDDOWN(I120*L120,0)</f>
        <v>#REF!</v>
      </c>
      <c r="N120" s="271" t="e">
        <f>일위목록!L52</f>
        <v>#REF!</v>
      </c>
      <c r="O120" s="255" t="e">
        <f>ROUNDDOWN(I120*N120,0)</f>
        <v>#REF!</v>
      </c>
      <c r="P120" s="267" t="e">
        <f t="shared" si="12"/>
        <v>#REF!</v>
      </c>
      <c r="Q120" s="255" t="e">
        <f t="shared" si="12"/>
        <v>#REF!</v>
      </c>
      <c r="R120" s="561"/>
    </row>
    <row r="121" spans="1:19" ht="24" customHeight="1">
      <c r="A121" s="151"/>
      <c r="B121" s="904" t="s">
        <v>34</v>
      </c>
      <c r="C121" s="905"/>
      <c r="D121" s="905"/>
      <c r="E121" s="905"/>
      <c r="F121" s="906"/>
      <c r="G121" s="278"/>
      <c r="H121" s="563"/>
      <c r="I121" s="268"/>
      <c r="J121" s="272"/>
      <c r="K121" s="268" t="e">
        <f>SUM(K118:K120)</f>
        <v>#REF!</v>
      </c>
      <c r="L121" s="279"/>
      <c r="M121" s="268" t="e">
        <f>SUM(M118:M120)</f>
        <v>#REF!</v>
      </c>
      <c r="N121" s="279"/>
      <c r="O121" s="268" t="e">
        <f>SUM(O118:O120)</f>
        <v>#REF!</v>
      </c>
      <c r="P121" s="279"/>
      <c r="Q121" s="268" t="e">
        <f>SUM(Q118:Q120)</f>
        <v>#REF!</v>
      </c>
      <c r="R121" s="654"/>
      <c r="S121" s="162"/>
    </row>
    <row r="122" spans="1:19" ht="24" customHeight="1">
      <c r="A122" s="151"/>
      <c r="B122" s="566"/>
      <c r="C122" s="565"/>
      <c r="D122" s="565"/>
      <c r="E122" s="565"/>
      <c r="F122" s="564"/>
      <c r="G122" s="278"/>
      <c r="H122" s="563"/>
      <c r="I122" s="268"/>
      <c r="J122" s="272"/>
      <c r="K122" s="268"/>
      <c r="L122" s="279"/>
      <c r="M122" s="268"/>
      <c r="N122" s="279"/>
      <c r="O122" s="268"/>
      <c r="P122" s="279"/>
      <c r="Q122" s="268"/>
      <c r="R122" s="568"/>
    </row>
    <row r="123" spans="1:19" ht="24" customHeight="1" thickBot="1">
      <c r="A123" s="151"/>
      <c r="B123" s="585"/>
      <c r="C123" s="545"/>
      <c r="D123" s="545"/>
      <c r="E123" s="545"/>
      <c r="F123" s="546"/>
      <c r="G123" s="584"/>
      <c r="H123" s="583"/>
      <c r="I123" s="544"/>
      <c r="J123" s="582"/>
      <c r="K123" s="544"/>
      <c r="L123" s="548"/>
      <c r="M123" s="544"/>
      <c r="N123" s="548"/>
      <c r="O123" s="580"/>
      <c r="P123" s="581"/>
      <c r="Q123" s="580"/>
      <c r="R123" s="579"/>
    </row>
    <row r="124" spans="1:19" ht="24" customHeight="1">
      <c r="A124" s="151"/>
      <c r="B124" s="542" t="s">
        <v>563</v>
      </c>
      <c r="C124" s="578"/>
      <c r="D124" s="578"/>
      <c r="E124" s="578"/>
      <c r="F124" s="577"/>
      <c r="G124" s="576"/>
      <c r="H124" s="575"/>
      <c r="I124" s="574"/>
      <c r="J124" s="573"/>
      <c r="K124" s="571" t="e">
        <f>SUM(K125,K129)</f>
        <v>#REF!</v>
      </c>
      <c r="L124" s="538"/>
      <c r="M124" s="571" t="e">
        <f>SUM(M125,M129)</f>
        <v>#REF!</v>
      </c>
      <c r="N124" s="572"/>
      <c r="O124" s="571" t="e">
        <f>SUM(O125,O129)</f>
        <v>#REF!</v>
      </c>
      <c r="P124" s="572"/>
      <c r="Q124" s="571" t="e">
        <f>SUM(Q125,Q129)</f>
        <v>#REF!</v>
      </c>
      <c r="R124" s="654"/>
      <c r="S124" s="162"/>
    </row>
    <row r="125" spans="1:19" ht="24" customHeight="1">
      <c r="A125" s="151"/>
      <c r="B125" s="567"/>
      <c r="C125" s="524" t="s">
        <v>562</v>
      </c>
      <c r="D125" s="524"/>
      <c r="E125" s="524"/>
      <c r="F125" s="530"/>
      <c r="G125" s="562"/>
      <c r="H125" s="520"/>
      <c r="I125" s="255"/>
      <c r="J125" s="271"/>
      <c r="K125" s="255" t="e">
        <f>SUM(K127)</f>
        <v>#REF!</v>
      </c>
      <c r="L125" s="267"/>
      <c r="M125" s="255" t="e">
        <f>SUM(M127)</f>
        <v>#REF!</v>
      </c>
      <c r="N125" s="267"/>
      <c r="O125" s="255" t="e">
        <f>SUM(O127)</f>
        <v>#REF!</v>
      </c>
      <c r="P125" s="279"/>
      <c r="Q125" s="268" t="e">
        <f>SUM(Q127)</f>
        <v>#REF!</v>
      </c>
      <c r="R125" s="654"/>
      <c r="S125" s="162"/>
    </row>
    <row r="126" spans="1:19" ht="24" customHeight="1">
      <c r="A126" s="151"/>
      <c r="B126" s="567"/>
      <c r="C126" s="477"/>
      <c r="D126" s="477"/>
      <c r="E126" s="477" t="s">
        <v>561</v>
      </c>
      <c r="F126" s="478"/>
      <c r="G126" s="562" t="s">
        <v>547</v>
      </c>
      <c r="H126" s="520" t="s">
        <v>560</v>
      </c>
      <c r="I126" s="255">
        <f>물집!L92</f>
        <v>5</v>
      </c>
      <c r="J126" s="271" t="e">
        <f>일위목록!H53</f>
        <v>#REF!</v>
      </c>
      <c r="K126" s="255" t="e">
        <f>ROUNDDOWN(I126*J126,0)</f>
        <v>#REF!</v>
      </c>
      <c r="L126" s="271" t="e">
        <f>일위목록!J53</f>
        <v>#REF!</v>
      </c>
      <c r="M126" s="255" t="e">
        <f>ROUNDDOWN(I126*L126,0)</f>
        <v>#REF!</v>
      </c>
      <c r="N126" s="271" t="e">
        <f>일위목록!L53</f>
        <v>#REF!</v>
      </c>
      <c r="O126" s="255" t="e">
        <f>ROUNDDOWN(I126*N126,0)</f>
        <v>#REF!</v>
      </c>
      <c r="P126" s="267" t="e">
        <f>J126+L126+N126</f>
        <v>#REF!</v>
      </c>
      <c r="Q126" s="255" t="e">
        <f>K126+M126+O126</f>
        <v>#REF!</v>
      </c>
      <c r="R126" s="561"/>
    </row>
    <row r="127" spans="1:19" ht="24" customHeight="1">
      <c r="A127" s="151"/>
      <c r="B127" s="904" t="s">
        <v>34</v>
      </c>
      <c r="C127" s="905"/>
      <c r="D127" s="905"/>
      <c r="E127" s="905"/>
      <c r="F127" s="906"/>
      <c r="G127" s="278"/>
      <c r="H127" s="563"/>
      <c r="I127" s="268"/>
      <c r="J127" s="272"/>
      <c r="K127" s="268" t="e">
        <f>SUM(K126:K126)</f>
        <v>#REF!</v>
      </c>
      <c r="L127" s="279"/>
      <c r="M127" s="268" t="e">
        <f>SUM(M126:M126)</f>
        <v>#REF!</v>
      </c>
      <c r="N127" s="279"/>
      <c r="O127" s="268" t="e">
        <f>SUM(O126:O126)</f>
        <v>#REF!</v>
      </c>
      <c r="P127" s="279"/>
      <c r="Q127" s="268" t="e">
        <f>SUM(Q126:Q126)</f>
        <v>#REF!</v>
      </c>
      <c r="R127" s="654"/>
      <c r="S127" s="162"/>
    </row>
    <row r="128" spans="1:19" ht="24" customHeight="1">
      <c r="A128" s="151"/>
      <c r="B128" s="560"/>
      <c r="C128" s="477"/>
      <c r="D128" s="477"/>
      <c r="E128" s="477"/>
      <c r="F128" s="478"/>
      <c r="G128" s="562"/>
      <c r="H128" s="520"/>
      <c r="I128" s="255"/>
      <c r="J128" s="271"/>
      <c r="K128" s="255"/>
      <c r="L128" s="267"/>
      <c r="M128" s="255"/>
      <c r="N128" s="267"/>
      <c r="O128" s="268"/>
      <c r="P128" s="279"/>
      <c r="Q128" s="268"/>
      <c r="R128" s="561"/>
    </row>
    <row r="129" spans="1:19" ht="24" customHeight="1">
      <c r="A129" s="151"/>
      <c r="B129" s="567"/>
      <c r="C129" s="524" t="s">
        <v>403</v>
      </c>
      <c r="D129" s="524"/>
      <c r="E129" s="524"/>
      <c r="F129" s="530"/>
      <c r="G129" s="562"/>
      <c r="H129" s="520"/>
      <c r="I129" s="255"/>
      <c r="J129" s="271"/>
      <c r="K129" s="255" t="e">
        <f>SUM(K132)</f>
        <v>#REF!</v>
      </c>
      <c r="L129" s="267"/>
      <c r="M129" s="255" t="e">
        <f>SUM(M132)</f>
        <v>#REF!</v>
      </c>
      <c r="N129" s="267"/>
      <c r="O129" s="255" t="e">
        <f>SUM(O132)</f>
        <v>#REF!</v>
      </c>
      <c r="P129" s="279"/>
      <c r="Q129" s="268" t="e">
        <f>SUM(Q132)</f>
        <v>#REF!</v>
      </c>
      <c r="R129" s="654"/>
      <c r="S129" s="162"/>
    </row>
    <row r="130" spans="1:19" ht="24" customHeight="1">
      <c r="A130" s="151"/>
      <c r="B130" s="567"/>
      <c r="C130" s="477"/>
      <c r="D130" s="477"/>
      <c r="E130" s="477" t="s">
        <v>559</v>
      </c>
      <c r="F130" s="478"/>
      <c r="G130" s="562"/>
      <c r="H130" s="520" t="s">
        <v>353</v>
      </c>
      <c r="I130" s="255">
        <f>물집!L95</f>
        <v>64</v>
      </c>
      <c r="J130" s="271" t="e">
        <f>일위목록!H54</f>
        <v>#REF!</v>
      </c>
      <c r="K130" s="255" t="e">
        <f>ROUNDDOWN(I130*J130,0)</f>
        <v>#REF!</v>
      </c>
      <c r="L130" s="271" t="e">
        <f>일위목록!J54</f>
        <v>#REF!</v>
      </c>
      <c r="M130" s="255" t="e">
        <f>ROUNDDOWN(I130*L130,0)</f>
        <v>#REF!</v>
      </c>
      <c r="N130" s="271" t="e">
        <f>일위목록!L54</f>
        <v>#REF!</v>
      </c>
      <c r="O130" s="255" t="e">
        <f>ROUNDDOWN(I130*N130,0)</f>
        <v>#REF!</v>
      </c>
      <c r="P130" s="267" t="e">
        <f>J130+L130+N130</f>
        <v>#REF!</v>
      </c>
      <c r="Q130" s="255" t="e">
        <f>K130+M130+O130</f>
        <v>#REF!</v>
      </c>
      <c r="R130" s="561"/>
    </row>
    <row r="131" spans="1:19" ht="24" customHeight="1">
      <c r="A131" s="151"/>
      <c r="B131" s="567"/>
      <c r="C131" s="477"/>
      <c r="D131" s="477"/>
      <c r="E131" s="477"/>
      <c r="F131" s="478"/>
      <c r="G131" s="562"/>
      <c r="H131" s="520"/>
      <c r="I131" s="255"/>
      <c r="J131" s="271"/>
      <c r="K131" s="255"/>
      <c r="L131" s="271"/>
      <c r="M131" s="255"/>
      <c r="N131" s="271"/>
      <c r="O131" s="255"/>
      <c r="P131" s="267"/>
      <c r="Q131" s="255"/>
      <c r="R131" s="561"/>
    </row>
    <row r="132" spans="1:19" ht="24" customHeight="1">
      <c r="A132" s="151"/>
      <c r="B132" s="904" t="s">
        <v>34</v>
      </c>
      <c r="C132" s="905"/>
      <c r="D132" s="905"/>
      <c r="E132" s="905"/>
      <c r="F132" s="906"/>
      <c r="G132" s="278"/>
      <c r="H132" s="563"/>
      <c r="I132" s="268"/>
      <c r="J132" s="272"/>
      <c r="K132" s="268" t="e">
        <f>SUM(K130:K131)</f>
        <v>#REF!</v>
      </c>
      <c r="L132" s="279"/>
      <c r="M132" s="268" t="e">
        <f>SUM(M130:M131)</f>
        <v>#REF!</v>
      </c>
      <c r="N132" s="279"/>
      <c r="O132" s="268" t="e">
        <f>SUM(O130:O131)</f>
        <v>#REF!</v>
      </c>
      <c r="P132" s="279"/>
      <c r="Q132" s="268" t="e">
        <f>SUM(Q130:Q131)</f>
        <v>#REF!</v>
      </c>
      <c r="R132" s="654"/>
      <c r="S132" s="162"/>
    </row>
    <row r="133" spans="1:19" ht="24" customHeight="1">
      <c r="A133" s="151"/>
      <c r="B133" s="560"/>
      <c r="C133" s="477"/>
      <c r="D133" s="477"/>
      <c r="E133" s="477"/>
      <c r="F133" s="478"/>
      <c r="G133" s="562"/>
      <c r="H133" s="520"/>
      <c r="I133" s="255"/>
      <c r="J133" s="271"/>
      <c r="K133" s="255"/>
      <c r="L133" s="267"/>
      <c r="M133" s="255"/>
      <c r="N133" s="267"/>
      <c r="O133" s="268"/>
      <c r="P133" s="279"/>
      <c r="Q133" s="268"/>
      <c r="R133" s="561"/>
    </row>
    <row r="134" spans="1:19" ht="24" customHeight="1">
      <c r="A134" s="151"/>
      <c r="B134" s="525" t="s">
        <v>401</v>
      </c>
      <c r="C134" s="524"/>
      <c r="D134" s="524"/>
      <c r="E134" s="524"/>
      <c r="F134" s="530"/>
      <c r="G134" s="278"/>
      <c r="H134" s="563"/>
      <c r="I134" s="255"/>
      <c r="J134" s="271"/>
      <c r="K134" s="268" t="e">
        <f>SUM(K135,K139,K143)</f>
        <v>#REF!</v>
      </c>
      <c r="L134" s="267"/>
      <c r="M134" s="268" t="e">
        <f>SUM(M135,M139,M143)</f>
        <v>#REF!</v>
      </c>
      <c r="N134" s="279"/>
      <c r="O134" s="268" t="e">
        <f>SUM(O135,O139,O143)</f>
        <v>#REF!</v>
      </c>
      <c r="P134" s="279"/>
      <c r="Q134" s="268" t="e">
        <f>SUM(Q135,Q139,Q143)</f>
        <v>#REF!</v>
      </c>
      <c r="R134" s="654"/>
      <c r="S134" s="162"/>
    </row>
    <row r="135" spans="1:19" ht="24" customHeight="1">
      <c r="A135" s="151"/>
      <c r="B135" s="569"/>
      <c r="C135" s="527" t="s">
        <v>399</v>
      </c>
      <c r="D135" s="527"/>
      <c r="E135" s="527"/>
      <c r="F135" s="570"/>
      <c r="G135" s="562"/>
      <c r="H135" s="520"/>
      <c r="I135" s="255"/>
      <c r="J135" s="271"/>
      <c r="K135" s="255" t="e">
        <f>SUM(K137)</f>
        <v>#REF!</v>
      </c>
      <c r="L135" s="267"/>
      <c r="M135" s="255" t="e">
        <f>SUM(M137)</f>
        <v>#REF!</v>
      </c>
      <c r="N135" s="267"/>
      <c r="O135" s="255" t="e">
        <f>SUM(O137)</f>
        <v>#REF!</v>
      </c>
      <c r="P135" s="279"/>
      <c r="Q135" s="268" t="e">
        <f>SUM(Q137)</f>
        <v>#REF!</v>
      </c>
      <c r="R135" s="561"/>
    </row>
    <row r="136" spans="1:19" ht="24" customHeight="1">
      <c r="A136" s="151"/>
      <c r="B136" s="569"/>
      <c r="C136" s="527"/>
      <c r="D136" s="527"/>
      <c r="E136" s="523" t="s">
        <v>402</v>
      </c>
      <c r="F136" s="532"/>
      <c r="G136" s="562"/>
      <c r="H136" s="520" t="s">
        <v>558</v>
      </c>
      <c r="I136" s="255">
        <f>물집!L99</f>
        <v>0</v>
      </c>
      <c r="J136" s="271" t="e">
        <f>일위목록!H55</f>
        <v>#REF!</v>
      </c>
      <c r="K136" s="255" t="e">
        <f>ROUNDDOWN(I136*J136,0)</f>
        <v>#REF!</v>
      </c>
      <c r="L136" s="271" t="e">
        <f>일위목록!J55</f>
        <v>#REF!</v>
      </c>
      <c r="M136" s="255" t="e">
        <f>ROUNDDOWN(I136*L136,0)</f>
        <v>#REF!</v>
      </c>
      <c r="N136" s="271" t="e">
        <f>일위목록!L55</f>
        <v>#REF!</v>
      </c>
      <c r="O136" s="255" t="e">
        <f>ROUNDDOWN(I136*N136,0)</f>
        <v>#REF!</v>
      </c>
      <c r="P136" s="267" t="e">
        <f>J136+L136+N136</f>
        <v>#REF!</v>
      </c>
      <c r="Q136" s="255" t="e">
        <f>K136+M136+O136</f>
        <v>#REF!</v>
      </c>
      <c r="R136" s="561"/>
    </row>
    <row r="137" spans="1:19" ht="24" customHeight="1">
      <c r="A137" s="151"/>
      <c r="B137" s="904" t="s">
        <v>34</v>
      </c>
      <c r="C137" s="905"/>
      <c r="D137" s="905"/>
      <c r="E137" s="905"/>
      <c r="F137" s="906"/>
      <c r="G137" s="278"/>
      <c r="H137" s="563"/>
      <c r="I137" s="268"/>
      <c r="J137" s="272"/>
      <c r="K137" s="268" t="e">
        <f>SUM(K136)</f>
        <v>#REF!</v>
      </c>
      <c r="L137" s="279"/>
      <c r="M137" s="268" t="e">
        <f>SUM(M136)</f>
        <v>#REF!</v>
      </c>
      <c r="N137" s="279"/>
      <c r="O137" s="268" t="e">
        <f>SUM(O136)</f>
        <v>#REF!</v>
      </c>
      <c r="P137" s="279"/>
      <c r="Q137" s="268" t="e">
        <f>SUM(Q136)</f>
        <v>#REF!</v>
      </c>
      <c r="R137" s="568"/>
    </row>
    <row r="138" spans="1:19" ht="24" customHeight="1">
      <c r="A138" s="151"/>
      <c r="B138" s="560"/>
      <c r="C138" s="477"/>
      <c r="D138" s="477"/>
      <c r="E138" s="477"/>
      <c r="F138" s="478"/>
      <c r="G138" s="562"/>
      <c r="H138" s="520"/>
      <c r="I138" s="255"/>
      <c r="J138" s="271"/>
      <c r="K138" s="255"/>
      <c r="L138" s="267"/>
      <c r="M138" s="255"/>
      <c r="N138" s="267"/>
      <c r="O138" s="268"/>
      <c r="P138" s="279"/>
      <c r="Q138" s="268"/>
      <c r="R138" s="561"/>
    </row>
    <row r="139" spans="1:19" ht="24" customHeight="1">
      <c r="A139" s="151"/>
      <c r="B139" s="567"/>
      <c r="C139" s="524" t="s">
        <v>397</v>
      </c>
      <c r="D139" s="524"/>
      <c r="E139" s="524"/>
      <c r="F139" s="530"/>
      <c r="G139" s="562"/>
      <c r="H139" s="520"/>
      <c r="I139" s="255"/>
      <c r="J139" s="271"/>
      <c r="K139" s="255" t="e">
        <f>SUM(K141)</f>
        <v>#REF!</v>
      </c>
      <c r="L139" s="267"/>
      <c r="M139" s="255" t="e">
        <f>SUM(M141)</f>
        <v>#REF!</v>
      </c>
      <c r="N139" s="267"/>
      <c r="O139" s="255" t="e">
        <f>SUM(O141)</f>
        <v>#REF!</v>
      </c>
      <c r="P139" s="279"/>
      <c r="Q139" s="268" t="e">
        <f>SUM(Q141)</f>
        <v>#REF!</v>
      </c>
      <c r="R139" s="654"/>
      <c r="S139" s="162"/>
    </row>
    <row r="140" spans="1:19" ht="24" customHeight="1">
      <c r="A140" s="151"/>
      <c r="B140" s="567"/>
      <c r="C140" s="477"/>
      <c r="D140" s="477"/>
      <c r="E140" s="477" t="s">
        <v>349</v>
      </c>
      <c r="F140" s="478"/>
      <c r="G140" s="562" t="s">
        <v>547</v>
      </c>
      <c r="H140" s="520" t="s">
        <v>557</v>
      </c>
      <c r="I140" s="255">
        <f>물집!L102</f>
        <v>2</v>
      </c>
      <c r="J140" s="271" t="e">
        <f>일위목록!H56</f>
        <v>#REF!</v>
      </c>
      <c r="K140" s="255" t="e">
        <f>ROUNDDOWN(I140*J140,0)</f>
        <v>#REF!</v>
      </c>
      <c r="L140" s="271" t="e">
        <f>일위목록!J56</f>
        <v>#REF!</v>
      </c>
      <c r="M140" s="255" t="e">
        <f>ROUNDDOWN(I140*L140,0)</f>
        <v>#REF!</v>
      </c>
      <c r="N140" s="271" t="e">
        <f>일위목록!L56</f>
        <v>#REF!</v>
      </c>
      <c r="O140" s="255" t="e">
        <f>ROUNDDOWN(I140*N140,0)</f>
        <v>#REF!</v>
      </c>
      <c r="P140" s="267" t="e">
        <f>J140+L140+N140</f>
        <v>#REF!</v>
      </c>
      <c r="Q140" s="255" t="e">
        <f>K140+M140+O140</f>
        <v>#REF!</v>
      </c>
      <c r="R140" s="561"/>
    </row>
    <row r="141" spans="1:19" ht="24" customHeight="1">
      <c r="A141" s="151"/>
      <c r="B141" s="904" t="s">
        <v>556</v>
      </c>
      <c r="C141" s="905"/>
      <c r="D141" s="905"/>
      <c r="E141" s="905"/>
      <c r="F141" s="906"/>
      <c r="G141" s="278"/>
      <c r="H141" s="563"/>
      <c r="I141" s="268"/>
      <c r="J141" s="272"/>
      <c r="K141" s="268" t="e">
        <f>SUM(K140:K140)</f>
        <v>#REF!</v>
      </c>
      <c r="L141" s="279"/>
      <c r="M141" s="268" t="e">
        <f>SUM(M140:M140)</f>
        <v>#REF!</v>
      </c>
      <c r="N141" s="279"/>
      <c r="O141" s="268" t="e">
        <f>SUM(O140:O140)</f>
        <v>#REF!</v>
      </c>
      <c r="P141" s="279"/>
      <c r="Q141" s="268" t="e">
        <f>SUM(Q140:Q140)</f>
        <v>#REF!</v>
      </c>
      <c r="R141" s="654"/>
      <c r="S141" s="162"/>
    </row>
    <row r="142" spans="1:19" ht="24" customHeight="1">
      <c r="A142" s="151"/>
      <c r="B142" s="560"/>
      <c r="C142" s="477"/>
      <c r="D142" s="477"/>
      <c r="E142" s="477"/>
      <c r="F142" s="478"/>
      <c r="G142" s="562"/>
      <c r="H142" s="520"/>
      <c r="I142" s="559"/>
      <c r="J142" s="267"/>
      <c r="K142" s="255"/>
      <c r="L142" s="267"/>
      <c r="M142" s="255"/>
      <c r="N142" s="267"/>
      <c r="O142" s="268"/>
      <c r="P142" s="279"/>
      <c r="Q142" s="268"/>
      <c r="R142" s="561"/>
    </row>
    <row r="143" spans="1:19" ht="24" customHeight="1">
      <c r="A143" s="151"/>
      <c r="B143" s="567"/>
      <c r="C143" s="524" t="s">
        <v>555</v>
      </c>
      <c r="D143" s="524"/>
      <c r="E143" s="524"/>
      <c r="F143" s="530"/>
      <c r="G143" s="562"/>
      <c r="H143" s="520"/>
      <c r="I143" s="255"/>
      <c r="J143" s="271"/>
      <c r="K143" s="255" t="e">
        <f>SUM(K145)</f>
        <v>#REF!</v>
      </c>
      <c r="L143" s="267"/>
      <c r="M143" s="255" t="e">
        <f>SUM(M145)</f>
        <v>#REF!</v>
      </c>
      <c r="N143" s="267"/>
      <c r="O143" s="255" t="e">
        <f>SUM(O145)</f>
        <v>#REF!</v>
      </c>
      <c r="P143" s="279"/>
      <c r="Q143" s="268" t="e">
        <f>SUM(Q145)</f>
        <v>#REF!</v>
      </c>
      <c r="R143" s="654"/>
      <c r="S143" s="162"/>
    </row>
    <row r="144" spans="1:19" ht="24" customHeight="1">
      <c r="A144" s="151"/>
      <c r="B144" s="567"/>
      <c r="C144" s="477"/>
      <c r="D144" s="477"/>
      <c r="E144" s="477" t="s">
        <v>642</v>
      </c>
      <c r="F144" s="478"/>
      <c r="G144" s="562" t="s">
        <v>547</v>
      </c>
      <c r="H144" s="520" t="s">
        <v>554</v>
      </c>
      <c r="I144" s="255">
        <f>물집!L105</f>
        <v>1920</v>
      </c>
      <c r="J144" s="271" t="e">
        <f>일위목록!H57</f>
        <v>#REF!</v>
      </c>
      <c r="K144" s="255" t="e">
        <f>ROUNDDOWN(I144*J144,0)</f>
        <v>#REF!</v>
      </c>
      <c r="L144" s="271" t="e">
        <f>일위목록!J57</f>
        <v>#REF!</v>
      </c>
      <c r="M144" s="255" t="e">
        <f>ROUNDDOWN(I144*L144,0)</f>
        <v>#REF!</v>
      </c>
      <c r="N144" s="271" t="e">
        <f>일위목록!L57</f>
        <v>#REF!</v>
      </c>
      <c r="O144" s="255" t="e">
        <f>ROUNDDOWN(I144*N144,0)</f>
        <v>#REF!</v>
      </c>
      <c r="P144" s="267" t="e">
        <f>J144+L144+N144</f>
        <v>#REF!</v>
      </c>
      <c r="Q144" s="255" t="e">
        <f>K144+M144+O144</f>
        <v>#REF!</v>
      </c>
      <c r="R144" s="561"/>
    </row>
    <row r="145" spans="1:19" ht="24" customHeight="1">
      <c r="A145" s="151"/>
      <c r="B145" s="904" t="s">
        <v>34</v>
      </c>
      <c r="C145" s="905"/>
      <c r="D145" s="905"/>
      <c r="E145" s="905"/>
      <c r="F145" s="906"/>
      <c r="G145" s="278"/>
      <c r="H145" s="563"/>
      <c r="I145" s="268"/>
      <c r="J145" s="272"/>
      <c r="K145" s="268" t="e">
        <f>SUM(K144:K144)</f>
        <v>#REF!</v>
      </c>
      <c r="L145" s="279"/>
      <c r="M145" s="268" t="e">
        <f>SUM(M144:M144)</f>
        <v>#REF!</v>
      </c>
      <c r="N145" s="279"/>
      <c r="O145" s="268" t="e">
        <f>SUM(O144:O144)</f>
        <v>#REF!</v>
      </c>
      <c r="P145" s="279"/>
      <c r="Q145" s="268" t="e">
        <f>SUM(Q144:Q144)</f>
        <v>#REF!</v>
      </c>
      <c r="R145" s="654"/>
      <c r="S145" s="162"/>
    </row>
    <row r="146" spans="1:19" ht="24" customHeight="1">
      <c r="A146" s="151"/>
      <c r="B146" s="560"/>
      <c r="C146" s="477"/>
      <c r="D146" s="477"/>
      <c r="E146" s="477"/>
      <c r="F146" s="478"/>
      <c r="G146" s="562"/>
      <c r="H146" s="520"/>
      <c r="I146" s="559"/>
      <c r="J146" s="267"/>
      <c r="K146" s="255"/>
      <c r="L146" s="267"/>
      <c r="M146" s="255"/>
      <c r="N146" s="267"/>
      <c r="O146" s="268"/>
      <c r="P146" s="279"/>
      <c r="Q146" s="268"/>
      <c r="R146" s="561"/>
    </row>
    <row r="147" spans="1:19" ht="24" customHeight="1" thickBot="1">
      <c r="A147" s="151"/>
      <c r="B147" s="585"/>
      <c r="C147" s="545"/>
      <c r="D147" s="545"/>
      <c r="E147" s="545"/>
      <c r="F147" s="546"/>
      <c r="G147" s="551"/>
      <c r="H147" s="550"/>
      <c r="I147" s="655"/>
      <c r="J147" s="548"/>
      <c r="K147" s="544"/>
      <c r="L147" s="547"/>
      <c r="M147" s="546"/>
      <c r="N147" s="545"/>
      <c r="O147" s="593"/>
      <c r="P147" s="594"/>
      <c r="Q147" s="593"/>
      <c r="R147" s="656"/>
    </row>
    <row r="148" spans="1:19" s="39" customFormat="1" ht="24" hidden="1" customHeight="1">
      <c r="A148" s="432"/>
      <c r="B148" s="643" t="s">
        <v>553</v>
      </c>
      <c r="C148" s="644"/>
      <c r="D148" s="644"/>
      <c r="E148" s="644"/>
      <c r="F148" s="645"/>
      <c r="G148" s="646"/>
      <c r="H148" s="647"/>
      <c r="I148" s="648"/>
      <c r="J148" s="649"/>
      <c r="K148" s="650" t="e">
        <f>K149+K153+K156+K160+K164+K168+K172</f>
        <v>#REF!</v>
      </c>
      <c r="L148" s="651"/>
      <c r="M148" s="650" t="e">
        <f>M149+M153+M156+M160+M164+M168+M172</f>
        <v>#REF!</v>
      </c>
      <c r="N148" s="652"/>
      <c r="O148" s="650" t="e">
        <f>O149+O153+O156+O160+O164+O168+O172</f>
        <v>#REF!</v>
      </c>
      <c r="P148" s="652"/>
      <c r="Q148" s="650" t="e">
        <f>Q149+Q153+Q156+Q160+Q164+Q168+Q172</f>
        <v>#REF!</v>
      </c>
      <c r="R148" s="653"/>
    </row>
    <row r="149" spans="1:19" s="39" customFormat="1" ht="24" hidden="1" customHeight="1">
      <c r="A149" s="432"/>
      <c r="B149" s="528"/>
      <c r="C149" s="527" t="s">
        <v>552</v>
      </c>
      <c r="D149" s="527"/>
      <c r="E149" s="527"/>
      <c r="F149" s="526"/>
      <c r="G149" s="532"/>
      <c r="H149" s="520"/>
      <c r="I149" s="519"/>
      <c r="J149" s="279"/>
      <c r="K149" s="558" t="e">
        <f>K151</f>
        <v>#REF!</v>
      </c>
      <c r="L149" s="557"/>
      <c r="M149" s="475" t="e">
        <f>M151</f>
        <v>#REF!</v>
      </c>
      <c r="N149" s="476"/>
      <c r="O149" s="475" t="e">
        <f>O151</f>
        <v>#REF!</v>
      </c>
      <c r="P149" s="476"/>
      <c r="Q149" s="556" t="e">
        <f>Q151</f>
        <v>#REF!</v>
      </c>
      <c r="R149" s="555"/>
    </row>
    <row r="150" spans="1:19" s="39" customFormat="1" ht="24" hidden="1" customHeight="1">
      <c r="A150" s="432"/>
      <c r="B150" s="528"/>
      <c r="C150" s="527"/>
      <c r="D150" s="527"/>
      <c r="E150" s="523" t="s">
        <v>551</v>
      </c>
      <c r="F150" s="522"/>
      <c r="G150" s="521" t="s">
        <v>541</v>
      </c>
      <c r="H150" s="531" t="s">
        <v>550</v>
      </c>
      <c r="I150" s="519">
        <f>물집!L109</f>
        <v>0</v>
      </c>
      <c r="J150" s="267" t="e">
        <f>일위목록!H58</f>
        <v>#REF!</v>
      </c>
      <c r="K150" s="255" t="e">
        <f>J150*I150</f>
        <v>#REF!</v>
      </c>
      <c r="L150" s="518" t="e">
        <f>일위목록!J58</f>
        <v>#REF!</v>
      </c>
      <c r="M150" s="478" t="e">
        <f>L150*I150</f>
        <v>#REF!</v>
      </c>
      <c r="N150" s="477" t="e">
        <f>일위목록!L58</f>
        <v>#REF!</v>
      </c>
      <c r="O150" s="255" t="e">
        <f>N150*I150</f>
        <v>#REF!</v>
      </c>
      <c r="P150" s="518" t="e">
        <f>J150+L150+N150</f>
        <v>#REF!</v>
      </c>
      <c r="Q150" s="255" t="e">
        <f>K150+M150+O150</f>
        <v>#REF!</v>
      </c>
      <c r="R150" s="517"/>
    </row>
    <row r="151" spans="1:19" s="39" customFormat="1" ht="24" hidden="1" customHeight="1">
      <c r="A151" s="432"/>
      <c r="B151" s="528"/>
      <c r="C151" s="527"/>
      <c r="D151" s="527"/>
      <c r="E151" s="523"/>
      <c r="F151" s="522"/>
      <c r="G151" s="521"/>
      <c r="H151" s="531"/>
      <c r="I151" s="519"/>
      <c r="J151" s="267"/>
      <c r="K151" s="255" t="e">
        <f>SUM(K150)</f>
        <v>#REF!</v>
      </c>
      <c r="L151" s="518"/>
      <c r="M151" s="478" t="e">
        <f>SUM(M150)</f>
        <v>#REF!</v>
      </c>
      <c r="N151" s="477"/>
      <c r="O151" s="255" t="e">
        <f>SUM(O150)</f>
        <v>#REF!</v>
      </c>
      <c r="P151" s="477"/>
      <c r="Q151" s="255" t="e">
        <f>Q150</f>
        <v>#REF!</v>
      </c>
      <c r="R151" s="517"/>
    </row>
    <row r="152" spans="1:19" s="39" customFormat="1" ht="24" hidden="1" customHeight="1">
      <c r="A152" s="432"/>
      <c r="B152" s="528"/>
      <c r="C152" s="527"/>
      <c r="D152" s="527"/>
      <c r="E152" s="523"/>
      <c r="F152" s="522"/>
      <c r="G152" s="521"/>
      <c r="H152" s="531"/>
      <c r="I152" s="519"/>
      <c r="J152" s="267"/>
      <c r="K152" s="255"/>
      <c r="L152" s="518"/>
      <c r="M152" s="478"/>
      <c r="N152" s="477"/>
      <c r="O152" s="255"/>
      <c r="P152" s="477"/>
      <c r="Q152" s="255"/>
      <c r="R152" s="517"/>
    </row>
    <row r="153" spans="1:19" s="39" customFormat="1" ht="24" hidden="1" customHeight="1">
      <c r="A153" s="432"/>
      <c r="B153" s="528"/>
      <c r="C153" s="527" t="s">
        <v>549</v>
      </c>
      <c r="D153" s="527"/>
      <c r="E153" s="527"/>
      <c r="F153" s="526"/>
      <c r="G153" s="521"/>
      <c r="H153" s="520"/>
      <c r="I153" s="519"/>
      <c r="J153" s="267"/>
      <c r="K153" s="481" t="e">
        <f>K155</f>
        <v>#REF!</v>
      </c>
      <c r="L153" s="529"/>
      <c r="M153" s="479" t="e">
        <f>M155</f>
        <v>#REF!</v>
      </c>
      <c r="N153" s="480"/>
      <c r="O153" s="481" t="e">
        <f>O155</f>
        <v>#REF!</v>
      </c>
      <c r="P153" s="480"/>
      <c r="Q153" s="481" t="e">
        <f>Q155</f>
        <v>#REF!</v>
      </c>
      <c r="R153" s="517"/>
    </row>
    <row r="154" spans="1:19" s="39" customFormat="1" ht="24" hidden="1" customHeight="1">
      <c r="A154" s="432"/>
      <c r="B154" s="528"/>
      <c r="C154" s="527"/>
      <c r="D154" s="527"/>
      <c r="E154" s="523" t="s">
        <v>548</v>
      </c>
      <c r="F154" s="526"/>
      <c r="G154" s="521" t="s">
        <v>547</v>
      </c>
      <c r="H154" s="520" t="s">
        <v>546</v>
      </c>
      <c r="I154" s="519">
        <f>물집!L111</f>
        <v>0</v>
      </c>
      <c r="J154" s="267" t="e">
        <f>일위목록!H59</f>
        <v>#REF!</v>
      </c>
      <c r="K154" s="255" t="e">
        <f>J154*I154</f>
        <v>#REF!</v>
      </c>
      <c r="L154" s="518" t="e">
        <f>일위목록!J59</f>
        <v>#REF!</v>
      </c>
      <c r="M154" s="478" t="e">
        <f>L154*I154</f>
        <v>#REF!</v>
      </c>
      <c r="N154" s="477" t="e">
        <f>일위목록!L59</f>
        <v>#REF!</v>
      </c>
      <c r="O154" s="255" t="e">
        <f>N154*I154</f>
        <v>#REF!</v>
      </c>
      <c r="P154" s="518" t="e">
        <f>J154+L154+N154</f>
        <v>#REF!</v>
      </c>
      <c r="Q154" s="255" t="e">
        <f>K154+M154+O154</f>
        <v>#REF!</v>
      </c>
      <c r="R154" s="517"/>
    </row>
    <row r="155" spans="1:19" s="39" customFormat="1" ht="24" hidden="1" customHeight="1" thickBot="1">
      <c r="A155" s="432"/>
      <c r="B155" s="515"/>
      <c r="C155" s="554"/>
      <c r="D155" s="554"/>
      <c r="E155" s="553"/>
      <c r="F155" s="552"/>
      <c r="G155" s="551"/>
      <c r="H155" s="550"/>
      <c r="I155" s="549"/>
      <c r="J155" s="548"/>
      <c r="K155" s="544" t="e">
        <f>SUM(K154)</f>
        <v>#REF!</v>
      </c>
      <c r="L155" s="547"/>
      <c r="M155" s="546" t="e">
        <f>SUM(M154)</f>
        <v>#REF!</v>
      </c>
      <c r="N155" s="545"/>
      <c r="O155" s="544" t="e">
        <f>SUM(O154)</f>
        <v>#REF!</v>
      </c>
      <c r="P155" s="545"/>
      <c r="Q155" s="544" t="e">
        <f>Q154</f>
        <v>#REF!</v>
      </c>
      <c r="R155" s="543"/>
    </row>
    <row r="156" spans="1:19" s="39" customFormat="1" ht="24" hidden="1" customHeight="1">
      <c r="A156" s="432"/>
      <c r="B156" s="542"/>
      <c r="C156" s="958" t="s">
        <v>545</v>
      </c>
      <c r="D156" s="958"/>
      <c r="E156" s="958"/>
      <c r="F156" s="959"/>
      <c r="G156" s="541"/>
      <c r="H156" s="540"/>
      <c r="I156" s="539"/>
      <c r="J156" s="538"/>
      <c r="K156" s="534" t="e">
        <f>K158</f>
        <v>#REF!</v>
      </c>
      <c r="L156" s="537"/>
      <c r="M156" s="536" t="e">
        <f>M158</f>
        <v>#REF!</v>
      </c>
      <c r="N156" s="535"/>
      <c r="O156" s="534" t="e">
        <f>O158</f>
        <v>#REF!</v>
      </c>
      <c r="P156" s="535"/>
      <c r="Q156" s="534" t="e">
        <f>Q158</f>
        <v>#REF!</v>
      </c>
      <c r="R156" s="533"/>
    </row>
    <row r="157" spans="1:19" s="39" customFormat="1" ht="24" hidden="1" customHeight="1">
      <c r="A157" s="432"/>
      <c r="B157" s="525"/>
      <c r="C157" s="524"/>
      <c r="D157" s="524"/>
      <c r="E157" s="927" t="s">
        <v>544</v>
      </c>
      <c r="F157" s="928"/>
      <c r="G157" s="521" t="s">
        <v>541</v>
      </c>
      <c r="H157" s="520" t="s">
        <v>540</v>
      </c>
      <c r="I157" s="519">
        <f>물집!L113</f>
        <v>0</v>
      </c>
      <c r="J157" s="267" t="e">
        <f>일위목록!H60</f>
        <v>#REF!</v>
      </c>
      <c r="K157" s="255" t="e">
        <f>J157*I157</f>
        <v>#REF!</v>
      </c>
      <c r="L157" s="518" t="e">
        <f>일위목록!J60</f>
        <v>#REF!</v>
      </c>
      <c r="M157" s="478" t="e">
        <f>L157*I157</f>
        <v>#REF!</v>
      </c>
      <c r="N157" s="477" t="e">
        <f>일위목록!L60</f>
        <v>#REF!</v>
      </c>
      <c r="O157" s="255" t="e">
        <f>N157*I157</f>
        <v>#REF!</v>
      </c>
      <c r="P157" s="518" t="e">
        <f>J157+L157+N157</f>
        <v>#REF!</v>
      </c>
      <c r="Q157" s="255" t="e">
        <f>K157+M157+O157</f>
        <v>#REF!</v>
      </c>
      <c r="R157" s="517"/>
    </row>
    <row r="158" spans="1:19" s="39" customFormat="1" ht="24" hidden="1" customHeight="1">
      <c r="A158" s="432"/>
      <c r="B158" s="525"/>
      <c r="C158" s="524"/>
      <c r="D158" s="524"/>
      <c r="E158" s="523"/>
      <c r="F158" s="522"/>
      <c r="G158" s="521"/>
      <c r="H158" s="520"/>
      <c r="I158" s="519"/>
      <c r="J158" s="267"/>
      <c r="K158" s="255" t="e">
        <f>SUM(K157)</f>
        <v>#REF!</v>
      </c>
      <c r="L158" s="518"/>
      <c r="M158" s="478" t="e">
        <f>SUM(M157)</f>
        <v>#REF!</v>
      </c>
      <c r="N158" s="477"/>
      <c r="O158" s="255" t="e">
        <f>SUM(O157)</f>
        <v>#REF!</v>
      </c>
      <c r="P158" s="477"/>
      <c r="Q158" s="255" t="e">
        <f>Q157</f>
        <v>#REF!</v>
      </c>
      <c r="R158" s="517"/>
    </row>
    <row r="159" spans="1:19" s="39" customFormat="1" ht="24" hidden="1" customHeight="1">
      <c r="A159" s="432"/>
      <c r="B159" s="525"/>
      <c r="C159" s="524"/>
      <c r="D159" s="524"/>
      <c r="E159" s="523"/>
      <c r="F159" s="522"/>
      <c r="G159" s="521"/>
      <c r="H159" s="520"/>
      <c r="I159" s="519"/>
      <c r="J159" s="267"/>
      <c r="K159" s="255"/>
      <c r="L159" s="518"/>
      <c r="M159" s="478"/>
      <c r="N159" s="477"/>
      <c r="O159" s="255"/>
      <c r="P159" s="477"/>
      <c r="Q159" s="255"/>
      <c r="R159" s="517"/>
    </row>
    <row r="160" spans="1:19" s="39" customFormat="1" ht="24" hidden="1" customHeight="1">
      <c r="A160" s="432"/>
      <c r="B160" s="528"/>
      <c r="C160" s="527" t="s">
        <v>543</v>
      </c>
      <c r="D160" s="527"/>
      <c r="E160" s="527"/>
      <c r="F160" s="526"/>
      <c r="G160" s="532"/>
      <c r="H160" s="520"/>
      <c r="I160" s="519"/>
      <c r="J160" s="267"/>
      <c r="K160" s="481" t="e">
        <f>K162</f>
        <v>#REF!</v>
      </c>
      <c r="L160" s="529"/>
      <c r="M160" s="479" t="e">
        <f>M162</f>
        <v>#REF!</v>
      </c>
      <c r="N160" s="480"/>
      <c r="O160" s="481" t="e">
        <f>O162</f>
        <v>#REF!</v>
      </c>
      <c r="P160" s="480"/>
      <c r="Q160" s="481" t="e">
        <f>Q162</f>
        <v>#REF!</v>
      </c>
      <c r="R160" s="517"/>
    </row>
    <row r="161" spans="1:18" s="39" customFormat="1" ht="24" hidden="1" customHeight="1">
      <c r="A161" s="432"/>
      <c r="B161" s="528"/>
      <c r="C161" s="527"/>
      <c r="D161" s="527"/>
      <c r="E161" s="523" t="s">
        <v>542</v>
      </c>
      <c r="F161" s="522"/>
      <c r="G161" s="521" t="s">
        <v>541</v>
      </c>
      <c r="H161" s="531" t="s">
        <v>540</v>
      </c>
      <c r="I161" s="519">
        <f>물집!L115</f>
        <v>0</v>
      </c>
      <c r="J161" s="267" t="e">
        <f>일위목록!H61</f>
        <v>#REF!</v>
      </c>
      <c r="K161" s="255" t="e">
        <f>J161*I161</f>
        <v>#REF!</v>
      </c>
      <c r="L161" s="518" t="e">
        <f>일위목록!J61</f>
        <v>#REF!</v>
      </c>
      <c r="M161" s="478" t="e">
        <f>L161*I161</f>
        <v>#REF!</v>
      </c>
      <c r="N161" s="477" t="e">
        <f>일위목록!L61</f>
        <v>#REF!</v>
      </c>
      <c r="O161" s="255" t="e">
        <f>N161*I161</f>
        <v>#REF!</v>
      </c>
      <c r="P161" s="518" t="e">
        <f>J161+L161+N161</f>
        <v>#REF!</v>
      </c>
      <c r="Q161" s="255" t="e">
        <f>K161+M161+O161</f>
        <v>#REF!</v>
      </c>
      <c r="R161" s="517"/>
    </row>
    <row r="162" spans="1:18" s="39" customFormat="1" ht="24" hidden="1" customHeight="1">
      <c r="A162" s="432"/>
      <c r="B162" s="528"/>
      <c r="C162" s="527"/>
      <c r="D162" s="527"/>
      <c r="E162" s="523"/>
      <c r="F162" s="522"/>
      <c r="G162" s="521"/>
      <c r="H162" s="531"/>
      <c r="I162" s="519"/>
      <c r="J162" s="267"/>
      <c r="K162" s="255" t="e">
        <f>SUM(K161)</f>
        <v>#REF!</v>
      </c>
      <c r="L162" s="518"/>
      <c r="M162" s="478" t="e">
        <f>SUM(M161)</f>
        <v>#REF!</v>
      </c>
      <c r="N162" s="477"/>
      <c r="O162" s="255" t="e">
        <f>SUM(O161)</f>
        <v>#REF!</v>
      </c>
      <c r="P162" s="477"/>
      <c r="Q162" s="255" t="e">
        <f>Q161</f>
        <v>#REF!</v>
      </c>
      <c r="R162" s="517"/>
    </row>
    <row r="163" spans="1:18" s="39" customFormat="1" ht="24" hidden="1" customHeight="1">
      <c r="A163" s="432"/>
      <c r="B163" s="528"/>
      <c r="C163" s="527"/>
      <c r="D163" s="527"/>
      <c r="E163" s="523"/>
      <c r="F163" s="522"/>
      <c r="G163" s="521"/>
      <c r="H163" s="531"/>
      <c r="I163" s="519"/>
      <c r="J163" s="267"/>
      <c r="K163" s="255"/>
      <c r="L163" s="518"/>
      <c r="M163" s="478"/>
      <c r="N163" s="477"/>
      <c r="O163" s="255"/>
      <c r="P163" s="477"/>
      <c r="Q163" s="255"/>
      <c r="R163" s="517"/>
    </row>
    <row r="164" spans="1:18" s="39" customFormat="1" ht="24" hidden="1" customHeight="1">
      <c r="A164" s="432"/>
      <c r="B164" s="528"/>
      <c r="C164" s="527" t="s">
        <v>539</v>
      </c>
      <c r="D164" s="527"/>
      <c r="E164" s="527"/>
      <c r="F164" s="526"/>
      <c r="G164" s="521"/>
      <c r="H164" s="520"/>
      <c r="I164" s="519"/>
      <c r="J164" s="267"/>
      <c r="K164" s="481" t="e">
        <f>K166</f>
        <v>#REF!</v>
      </c>
      <c r="L164" s="529"/>
      <c r="M164" s="479" t="e">
        <f>M166</f>
        <v>#REF!</v>
      </c>
      <c r="N164" s="480"/>
      <c r="O164" s="481" t="e">
        <f>O166</f>
        <v>#REF!</v>
      </c>
      <c r="P164" s="480"/>
      <c r="Q164" s="481" t="e">
        <f>Q166</f>
        <v>#REF!</v>
      </c>
      <c r="R164" s="517"/>
    </row>
    <row r="165" spans="1:18" s="39" customFormat="1" ht="24" hidden="1" customHeight="1">
      <c r="A165" s="432"/>
      <c r="B165" s="528"/>
      <c r="C165" s="527"/>
      <c r="D165" s="527"/>
      <c r="E165" s="523" t="s">
        <v>538</v>
      </c>
      <c r="F165" s="526"/>
      <c r="G165" s="521" t="s">
        <v>537</v>
      </c>
      <c r="H165" s="520" t="s">
        <v>536</v>
      </c>
      <c r="I165" s="519">
        <f>물집!L117</f>
        <v>0</v>
      </c>
      <c r="J165" s="267" t="e">
        <f>일위목록!H62</f>
        <v>#REF!</v>
      </c>
      <c r="K165" s="255" t="e">
        <f>J165*I165</f>
        <v>#REF!</v>
      </c>
      <c r="L165" s="518" t="e">
        <f>일위목록!J62</f>
        <v>#REF!</v>
      </c>
      <c r="M165" s="478" t="e">
        <f>L165*I165</f>
        <v>#REF!</v>
      </c>
      <c r="N165" s="477" t="e">
        <f>일위목록!L62</f>
        <v>#REF!</v>
      </c>
      <c r="O165" s="255" t="e">
        <f>N165*I165</f>
        <v>#REF!</v>
      </c>
      <c r="P165" s="518" t="e">
        <f>J165+L165+N165</f>
        <v>#REF!</v>
      </c>
      <c r="Q165" s="255" t="e">
        <f>K165+M165+O165</f>
        <v>#REF!</v>
      </c>
      <c r="R165" s="517"/>
    </row>
    <row r="166" spans="1:18" s="39" customFormat="1" ht="24" hidden="1" customHeight="1">
      <c r="A166" s="432"/>
      <c r="B166" s="528"/>
      <c r="C166" s="527"/>
      <c r="D166" s="527"/>
      <c r="E166" s="523"/>
      <c r="F166" s="526"/>
      <c r="G166" s="521"/>
      <c r="H166" s="520"/>
      <c r="I166" s="519"/>
      <c r="J166" s="267"/>
      <c r="K166" s="255" t="e">
        <f>SUM(K165)</f>
        <v>#REF!</v>
      </c>
      <c r="L166" s="518"/>
      <c r="M166" s="478" t="e">
        <f>SUM(M165)</f>
        <v>#REF!</v>
      </c>
      <c r="N166" s="477"/>
      <c r="O166" s="255" t="e">
        <f>SUM(O165)</f>
        <v>#REF!</v>
      </c>
      <c r="P166" s="477"/>
      <c r="Q166" s="255" t="e">
        <f>Q165</f>
        <v>#REF!</v>
      </c>
      <c r="R166" s="517"/>
    </row>
    <row r="167" spans="1:18" s="39" customFormat="1" ht="24" hidden="1" customHeight="1">
      <c r="A167" s="432"/>
      <c r="B167" s="528"/>
      <c r="C167" s="527"/>
      <c r="D167" s="527"/>
      <c r="E167" s="523"/>
      <c r="F167" s="526"/>
      <c r="G167" s="521"/>
      <c r="H167" s="520"/>
      <c r="I167" s="519"/>
      <c r="J167" s="267"/>
      <c r="K167" s="255"/>
      <c r="L167" s="518"/>
      <c r="M167" s="478"/>
      <c r="N167" s="477"/>
      <c r="O167" s="255"/>
      <c r="P167" s="477"/>
      <c r="Q167" s="255"/>
      <c r="R167" s="517"/>
    </row>
    <row r="168" spans="1:18" s="39" customFormat="1" ht="24" hidden="1" customHeight="1">
      <c r="A168" s="432"/>
      <c r="B168" s="525"/>
      <c r="C168" s="524" t="s">
        <v>535</v>
      </c>
      <c r="D168" s="524"/>
      <c r="E168" s="524"/>
      <c r="F168" s="530"/>
      <c r="G168" s="521"/>
      <c r="H168" s="520"/>
      <c r="I168" s="519"/>
      <c r="J168" s="267"/>
      <c r="K168" s="481" t="e">
        <f>K170</f>
        <v>#REF!</v>
      </c>
      <c r="L168" s="529"/>
      <c r="M168" s="479" t="e">
        <f>M170</f>
        <v>#REF!</v>
      </c>
      <c r="N168" s="480"/>
      <c r="O168" s="481" t="e">
        <f>O170</f>
        <v>#REF!</v>
      </c>
      <c r="P168" s="480"/>
      <c r="Q168" s="481" t="e">
        <f>Q170</f>
        <v>#REF!</v>
      </c>
      <c r="R168" s="517"/>
    </row>
    <row r="169" spans="1:18" s="39" customFormat="1" ht="24" hidden="1" customHeight="1">
      <c r="A169" s="432"/>
      <c r="B169" s="525"/>
      <c r="C169" s="524"/>
      <c r="D169" s="524"/>
      <c r="E169" s="927" t="s">
        <v>534</v>
      </c>
      <c r="F169" s="928"/>
      <c r="G169" s="521" t="s">
        <v>134</v>
      </c>
      <c r="H169" s="520" t="s">
        <v>533</v>
      </c>
      <c r="I169" s="519">
        <f>물집!L119</f>
        <v>0</v>
      </c>
      <c r="J169" s="267" t="e">
        <f>일위목록!H63</f>
        <v>#REF!</v>
      </c>
      <c r="K169" s="255" t="e">
        <f>J169*I169</f>
        <v>#REF!</v>
      </c>
      <c r="L169" s="518" t="e">
        <f>일위목록!J63</f>
        <v>#REF!</v>
      </c>
      <c r="M169" s="478" t="e">
        <f>L169*I169</f>
        <v>#REF!</v>
      </c>
      <c r="N169" s="477" t="e">
        <f>일위목록!L63</f>
        <v>#REF!</v>
      </c>
      <c r="O169" s="255" t="e">
        <f>N169*I169</f>
        <v>#REF!</v>
      </c>
      <c r="P169" s="518" t="e">
        <f>J169+L169+N169</f>
        <v>#REF!</v>
      </c>
      <c r="Q169" s="255" t="e">
        <f>K169+M169+O169</f>
        <v>#REF!</v>
      </c>
      <c r="R169" s="517"/>
    </row>
    <row r="170" spans="1:18" s="39" customFormat="1" ht="24" hidden="1" customHeight="1">
      <c r="A170" s="432"/>
      <c r="B170" s="525"/>
      <c r="C170" s="524"/>
      <c r="D170" s="524"/>
      <c r="E170" s="523"/>
      <c r="F170" s="522"/>
      <c r="G170" s="521"/>
      <c r="H170" s="520"/>
      <c r="I170" s="519"/>
      <c r="J170" s="267"/>
      <c r="K170" s="255" t="e">
        <f>SUM(K169)</f>
        <v>#REF!</v>
      </c>
      <c r="L170" s="518"/>
      <c r="M170" s="478" t="e">
        <f>SUM(M169)</f>
        <v>#REF!</v>
      </c>
      <c r="N170" s="477"/>
      <c r="O170" s="255" t="e">
        <f>SUM(O169)</f>
        <v>#REF!</v>
      </c>
      <c r="P170" s="477"/>
      <c r="Q170" s="255" t="e">
        <f>Q169</f>
        <v>#REF!</v>
      </c>
      <c r="R170" s="517"/>
    </row>
    <row r="171" spans="1:18" s="39" customFormat="1" ht="24" hidden="1" customHeight="1">
      <c r="A171" s="432"/>
      <c r="B171" s="525"/>
      <c r="C171" s="524"/>
      <c r="D171" s="524"/>
      <c r="E171" s="523"/>
      <c r="F171" s="522"/>
      <c r="G171" s="521"/>
      <c r="H171" s="520"/>
      <c r="I171" s="519"/>
      <c r="J171" s="267"/>
      <c r="K171" s="255"/>
      <c r="L171" s="518"/>
      <c r="M171" s="478"/>
      <c r="N171" s="477"/>
      <c r="O171" s="255"/>
      <c r="P171" s="477"/>
      <c r="Q171" s="255"/>
      <c r="R171" s="517"/>
    </row>
    <row r="172" spans="1:18" s="39" customFormat="1" ht="24" hidden="1" customHeight="1">
      <c r="A172" s="432"/>
      <c r="B172" s="528"/>
      <c r="C172" s="527" t="s">
        <v>532</v>
      </c>
      <c r="D172" s="527"/>
      <c r="E172" s="527"/>
      <c r="F172" s="526"/>
      <c r="G172" s="521"/>
      <c r="H172" s="520"/>
      <c r="I172" s="519"/>
      <c r="J172" s="267"/>
      <c r="K172" s="255" t="e">
        <f>K175</f>
        <v>#REF!</v>
      </c>
      <c r="L172" s="518"/>
      <c r="M172" s="478" t="e">
        <f>M175</f>
        <v>#REF!</v>
      </c>
      <c r="N172" s="477"/>
      <c r="O172" s="255" t="e">
        <f>O175</f>
        <v>#REF!</v>
      </c>
      <c r="P172" s="477"/>
      <c r="Q172" s="255" t="e">
        <f>Q175</f>
        <v>#REF!</v>
      </c>
      <c r="R172" s="517"/>
    </row>
    <row r="173" spans="1:18" s="39" customFormat="1" ht="24" hidden="1" customHeight="1">
      <c r="A173" s="432"/>
      <c r="B173" s="528"/>
      <c r="C173" s="527"/>
      <c r="D173" s="527"/>
      <c r="E173" s="523" t="s">
        <v>531</v>
      </c>
      <c r="F173" s="526"/>
      <c r="G173" s="521" t="s">
        <v>530</v>
      </c>
      <c r="H173" s="520" t="s">
        <v>529</v>
      </c>
      <c r="I173" s="519">
        <f>물집!L121</f>
        <v>0</v>
      </c>
      <c r="J173" s="267" t="e">
        <f>일위목록!H64</f>
        <v>#REF!</v>
      </c>
      <c r="K173" s="255" t="e">
        <f>I173*J173</f>
        <v>#REF!</v>
      </c>
      <c r="L173" s="518" t="e">
        <f>일위목록!J64</f>
        <v>#REF!</v>
      </c>
      <c r="M173" s="478" t="e">
        <f>I173*L173</f>
        <v>#REF!</v>
      </c>
      <c r="N173" s="477" t="e">
        <f>일위목록!L64</f>
        <v>#REF!</v>
      </c>
      <c r="O173" s="255" t="e">
        <f>N173*I173</f>
        <v>#REF!</v>
      </c>
      <c r="P173" s="518" t="e">
        <f>J173+L173+N173</f>
        <v>#REF!</v>
      </c>
      <c r="Q173" s="255" t="e">
        <f>K173+M173+O173</f>
        <v>#REF!</v>
      </c>
      <c r="R173" s="517"/>
    </row>
    <row r="174" spans="1:18" s="39" customFormat="1" ht="24" hidden="1" customHeight="1">
      <c r="A174" s="432"/>
      <c r="B174" s="525"/>
      <c r="C174" s="524"/>
      <c r="D174" s="524"/>
      <c r="E174" s="927" t="s">
        <v>528</v>
      </c>
      <c r="F174" s="928"/>
      <c r="G174" s="521" t="s">
        <v>134</v>
      </c>
      <c r="H174" s="520" t="s">
        <v>527</v>
      </c>
      <c r="I174" s="519">
        <f>물집!L122</f>
        <v>0</v>
      </c>
      <c r="J174" s="267" t="e">
        <f>일위목록!H65</f>
        <v>#REF!</v>
      </c>
      <c r="K174" s="255" t="e">
        <f>I174*J174</f>
        <v>#REF!</v>
      </c>
      <c r="L174" s="518" t="e">
        <f>일위목록!J65</f>
        <v>#REF!</v>
      </c>
      <c r="M174" s="478" t="e">
        <f>I174*L174</f>
        <v>#REF!</v>
      </c>
      <c r="N174" s="477" t="e">
        <f>일위목록!L65</f>
        <v>#REF!</v>
      </c>
      <c r="O174" s="255" t="e">
        <f>N174*I174</f>
        <v>#REF!</v>
      </c>
      <c r="P174" s="518" t="e">
        <f>J174+L174+N174</f>
        <v>#REF!</v>
      </c>
      <c r="Q174" s="255" t="e">
        <f>K174+M174+O174</f>
        <v>#REF!</v>
      </c>
      <c r="R174" s="517"/>
    </row>
    <row r="175" spans="1:18" s="33" customFormat="1" ht="24" hidden="1" customHeight="1" thickBot="1">
      <c r="A175" s="516"/>
      <c r="B175" s="515"/>
      <c r="C175" s="514"/>
      <c r="D175" s="514"/>
      <c r="E175" s="514"/>
      <c r="F175" s="514"/>
      <c r="G175" s="513"/>
      <c r="H175" s="512"/>
      <c r="I175" s="512"/>
      <c r="J175" s="512"/>
      <c r="K175" s="512" t="e">
        <f>SUM(K173:K174)</f>
        <v>#REF!</v>
      </c>
      <c r="L175" s="510"/>
      <c r="M175" s="512" t="e">
        <f>SUM(M173:M174)</f>
        <v>#REF!</v>
      </c>
      <c r="N175" s="510"/>
      <c r="O175" s="511" t="e">
        <f>SUM(O173:O174)</f>
        <v>#REF!</v>
      </c>
      <c r="P175" s="510"/>
      <c r="Q175" s="509" t="e">
        <f>SUM(Q173:Q174)</f>
        <v>#REF!</v>
      </c>
      <c r="R175" s="508"/>
    </row>
    <row r="176" spans="1:18">
      <c r="A176" s="151"/>
      <c r="O176" s="472"/>
    </row>
  </sheetData>
  <mergeCells count="88">
    <mergeCell ref="C156:F156"/>
    <mergeCell ref="E157:F157"/>
    <mergeCell ref="E169:F169"/>
    <mergeCell ref="E174:F174"/>
    <mergeCell ref="E10:F10"/>
    <mergeCell ref="B10:D10"/>
    <mergeCell ref="B145:F145"/>
    <mergeCell ref="E14:F14"/>
    <mergeCell ref="E13:F13"/>
    <mergeCell ref="B16:D16"/>
    <mergeCell ref="B72:F72"/>
    <mergeCell ref="B36:F36"/>
    <mergeCell ref="B18:D18"/>
    <mergeCell ref="B23:D23"/>
    <mergeCell ref="B65:F65"/>
    <mergeCell ref="B90:F90"/>
    <mergeCell ref="G26:I26"/>
    <mergeCell ref="E27:F27"/>
    <mergeCell ref="E26:F26"/>
    <mergeCell ref="E25:F25"/>
    <mergeCell ref="E23:F23"/>
    <mergeCell ref="G23:I23"/>
    <mergeCell ref="G27:I27"/>
    <mergeCell ref="G22:I22"/>
    <mergeCell ref="E15:F15"/>
    <mergeCell ref="G16:I16"/>
    <mergeCell ref="E21:F21"/>
    <mergeCell ref="G17:I17"/>
    <mergeCell ref="E18:F18"/>
    <mergeCell ref="G19:I19"/>
    <mergeCell ref="G18:I18"/>
    <mergeCell ref="G21:I21"/>
    <mergeCell ref="G20:I20"/>
    <mergeCell ref="E20:F20"/>
    <mergeCell ref="E19:F19"/>
    <mergeCell ref="E17:F17"/>
    <mergeCell ref="E22:F22"/>
    <mergeCell ref="B1:R1"/>
    <mergeCell ref="G3:G4"/>
    <mergeCell ref="H3:H4"/>
    <mergeCell ref="J3:K3"/>
    <mergeCell ref="L3:M3"/>
    <mergeCell ref="B3:F4"/>
    <mergeCell ref="N3:O3"/>
    <mergeCell ref="R3:R4"/>
    <mergeCell ref="P3:Q3"/>
    <mergeCell ref="I3:I4"/>
    <mergeCell ref="G13:I13"/>
    <mergeCell ref="G14:I14"/>
    <mergeCell ref="G25:I25"/>
    <mergeCell ref="B141:F141"/>
    <mergeCell ref="B51:F51"/>
    <mergeCell ref="B115:F115"/>
    <mergeCell ref="B121:F121"/>
    <mergeCell ref="B127:F127"/>
    <mergeCell ref="B132:F132"/>
    <mergeCell ref="G15:I15"/>
    <mergeCell ref="B137:F137"/>
    <mergeCell ref="B103:F103"/>
    <mergeCell ref="B108:F108"/>
    <mergeCell ref="B44:F44"/>
    <mergeCell ref="B56:F56"/>
    <mergeCell ref="B25:D25"/>
    <mergeCell ref="E6:F6"/>
    <mergeCell ref="E11:F11"/>
    <mergeCell ref="B8:D8"/>
    <mergeCell ref="B6:D6"/>
    <mergeCell ref="E16:F16"/>
    <mergeCell ref="B9:D9"/>
    <mergeCell ref="E7:F7"/>
    <mergeCell ref="B15:D15"/>
    <mergeCell ref="B7:D7"/>
    <mergeCell ref="E8:F8"/>
    <mergeCell ref="B11:D11"/>
    <mergeCell ref="B13:D13"/>
    <mergeCell ref="B98:F98"/>
    <mergeCell ref="E9:F9"/>
    <mergeCell ref="B83:F83"/>
    <mergeCell ref="B78:F78"/>
    <mergeCell ref="B59:F59"/>
    <mergeCell ref="B20:D20"/>
    <mergeCell ref="B14:D14"/>
    <mergeCell ref="B26:D26"/>
    <mergeCell ref="B27:D27"/>
    <mergeCell ref="B21:D21"/>
    <mergeCell ref="B22:D22"/>
    <mergeCell ref="B19:D19"/>
    <mergeCell ref="B17:D17"/>
  </mergeCells>
  <phoneticPr fontId="25" type="noConversion"/>
  <pageMargins left="0.43307086614173229" right="0.31496062992125984" top="0.70866141732283472" bottom="0.47244094488188981" header="0.43307086614173229" footer="0.31496062992125984"/>
  <pageSetup paperSize="9" scale="55" orientation="landscape" horizontalDpi="300" verticalDpi="300" r:id="rId1"/>
  <headerFooter alignWithMargins="0">
    <oddFooter>&amp;C&amp;"HY그래픽M,굵게"궤도 유지보수 내역서 -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4"/>
  <dimension ref="A1"/>
  <sheetViews>
    <sheetView workbookViewId="0">
      <selection activeCell="F14" sqref="F14"/>
    </sheetView>
  </sheetViews>
  <sheetFormatPr defaultRowHeight="14.25"/>
  <sheetData/>
  <phoneticPr fontId="2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1">
    <tabColor indexed="10"/>
    <pageSetUpPr fitToPage="1"/>
  </sheetPr>
  <dimension ref="A1:K302"/>
  <sheetViews>
    <sheetView view="pageBreakPreview" zoomScale="85" zoomScaleNormal="90" zoomScaleSheetLayoutView="85" workbookViewId="0">
      <pane xSplit="3" ySplit="4" topLeftCell="D17" activePane="bottomRight" state="frozen"/>
      <selection activeCell="G18" sqref="G18"/>
      <selection pane="topRight" activeCell="G18" sqref="G18"/>
      <selection pane="bottomLeft" activeCell="G18" sqref="G18"/>
      <selection pane="bottomRight" activeCell="G33" sqref="G33"/>
    </sheetView>
  </sheetViews>
  <sheetFormatPr defaultColWidth="10" defaultRowHeight="18" customHeight="1"/>
  <cols>
    <col min="1" max="1" width="8.375" style="2" customWidth="1"/>
    <col min="2" max="2" width="5.125" style="16" customWidth="1"/>
    <col min="3" max="3" width="64.125" style="2" customWidth="1"/>
    <col min="4" max="4" width="6.625" style="17" customWidth="1"/>
    <col min="5" max="5" width="5.5" style="17" customWidth="1"/>
    <col min="6" max="6" width="24.75" style="8" customWidth="1"/>
    <col min="7" max="7" width="23.375" style="8" customWidth="1"/>
    <col min="8" max="8" width="12.75" style="1" bestFit="1" customWidth="1"/>
    <col min="9" max="9" width="10" style="2" customWidth="1"/>
    <col min="10" max="10" width="12.75" style="1" bestFit="1" customWidth="1"/>
    <col min="11" max="16384" width="10" style="2"/>
  </cols>
  <sheetData>
    <row r="1" spans="1:11" ht="26.1" customHeight="1">
      <c r="B1" s="780" t="s">
        <v>138</v>
      </c>
      <c r="C1" s="780"/>
      <c r="D1" s="780"/>
      <c r="E1" s="780"/>
      <c r="F1" s="780"/>
      <c r="G1" s="780"/>
    </row>
    <row r="2" spans="1:11" ht="20.100000000000001" customHeight="1">
      <c r="B2" s="783" t="s">
        <v>186</v>
      </c>
      <c r="C2" s="783"/>
      <c r="D2" s="783"/>
      <c r="E2" s="783"/>
      <c r="F2" s="783"/>
      <c r="G2" s="783"/>
    </row>
    <row r="3" spans="1:11" ht="18" customHeight="1">
      <c r="B3" s="782" t="s">
        <v>35</v>
      </c>
      <c r="C3" s="782"/>
      <c r="D3" s="782" t="s">
        <v>36</v>
      </c>
      <c r="E3" s="782" t="s">
        <v>47</v>
      </c>
      <c r="F3" s="781" t="s">
        <v>50</v>
      </c>
      <c r="G3" s="781"/>
    </row>
    <row r="4" spans="1:11" ht="18" customHeight="1">
      <c r="B4" s="782"/>
      <c r="C4" s="782"/>
      <c r="D4" s="782"/>
      <c r="E4" s="782"/>
      <c r="F4" s="3" t="s">
        <v>118</v>
      </c>
      <c r="G4" s="3" t="s">
        <v>119</v>
      </c>
    </row>
    <row r="5" spans="1:11" ht="24.95" customHeight="1">
      <c r="A5" s="17">
        <v>1</v>
      </c>
      <c r="B5" s="4" t="str">
        <f>일위목록!B6</f>
        <v>제1</v>
      </c>
      <c r="C5" s="5" t="str">
        <f>일위목록!C6</f>
        <v>호표 : 궤간정정 (목침목) 한쪽 야간지상부 M@</v>
      </c>
      <c r="D5" s="6">
        <v>1</v>
      </c>
      <c r="E5" s="6" t="s">
        <v>120</v>
      </c>
      <c r="F5" s="7" t="e">
        <f>일위목록!#REF!</f>
        <v>#REF!</v>
      </c>
      <c r="G5" s="7" t="e">
        <f>일위목록!#REF!</f>
        <v>#REF!</v>
      </c>
      <c r="I5" s="8"/>
      <c r="K5" s="8"/>
    </row>
    <row r="6" spans="1:11" s="10" customFormat="1" ht="24.95" customHeight="1">
      <c r="A6" s="17">
        <v>2</v>
      </c>
      <c r="B6" s="4" t="str">
        <f>일위목록!B7</f>
        <v>제2</v>
      </c>
      <c r="C6" s="5" t="str">
        <f>일위목록!C7</f>
        <v>호표 : 궤간정정 (목침목) 한쪽 주간지상부 M@</v>
      </c>
      <c r="D6" s="6">
        <v>1</v>
      </c>
      <c r="E6" s="6" t="s">
        <v>120</v>
      </c>
      <c r="F6" s="7" t="e">
        <f>일위목록!#REF!</f>
        <v>#REF!</v>
      </c>
      <c r="G6" s="7" t="e">
        <f>일위목록!#REF!</f>
        <v>#REF!</v>
      </c>
      <c r="H6" s="1"/>
      <c r="I6" s="8"/>
      <c r="J6" s="9"/>
      <c r="K6" s="8"/>
    </row>
    <row r="7" spans="1:11" ht="24.95" customHeight="1">
      <c r="A7" s="17">
        <v>3</v>
      </c>
      <c r="B7" s="4" t="e">
        <f>일위목록!#REF!</f>
        <v>#REF!</v>
      </c>
      <c r="C7" s="5" t="e">
        <f>일위목록!#REF!</f>
        <v>#REF!</v>
      </c>
      <c r="D7" s="6">
        <v>1</v>
      </c>
      <c r="E7" s="6" t="s">
        <v>120</v>
      </c>
      <c r="F7" s="7" t="e">
        <f>일위목록!#REF!</f>
        <v>#REF!</v>
      </c>
      <c r="G7" s="7" t="e">
        <f>일위목록!#REF!</f>
        <v>#REF!</v>
      </c>
      <c r="I7" s="8"/>
      <c r="K7" s="8"/>
    </row>
    <row r="8" spans="1:11" ht="24.95" customHeight="1">
      <c r="A8" s="17">
        <v>4</v>
      </c>
      <c r="B8" s="4" t="str">
        <f>일위목록!B8</f>
        <v>제3</v>
      </c>
      <c r="C8" s="5" t="str">
        <f>일위목록!C8</f>
        <v>호표 : 궤간정정 (PC,RC침목) 한쪽 야간지상부 M@</v>
      </c>
      <c r="D8" s="6">
        <v>1</v>
      </c>
      <c r="E8" s="6" t="s">
        <v>120</v>
      </c>
      <c r="F8" s="7" t="e">
        <f>일위목록!#REF!</f>
        <v>#REF!</v>
      </c>
      <c r="G8" s="7" t="e">
        <f>일위목록!#REF!</f>
        <v>#REF!</v>
      </c>
      <c r="I8" s="8"/>
      <c r="K8" s="8"/>
    </row>
    <row r="9" spans="1:11" s="10" customFormat="1" ht="24.95" customHeight="1">
      <c r="A9" s="17">
        <v>5</v>
      </c>
      <c r="B9" s="4" t="str">
        <f>일위목록!B9</f>
        <v>제4</v>
      </c>
      <c r="C9" s="5" t="str">
        <f>일위목록!C9</f>
        <v>호표 : 궤간정정 (PC,RC침목) 한쪽 주간지상부 M@</v>
      </c>
      <c r="D9" s="6">
        <v>1</v>
      </c>
      <c r="E9" s="6" t="s">
        <v>120</v>
      </c>
      <c r="F9" s="7" t="e">
        <f>일위목록!#REF!</f>
        <v>#REF!</v>
      </c>
      <c r="G9" s="7" t="e">
        <f>일위목록!#REF!</f>
        <v>#REF!</v>
      </c>
      <c r="H9" s="1"/>
      <c r="I9" s="8"/>
      <c r="J9" s="9"/>
      <c r="K9" s="8"/>
    </row>
    <row r="10" spans="1:11" ht="24.95" customHeight="1">
      <c r="A10" s="17">
        <v>6</v>
      </c>
      <c r="B10" s="4" t="str">
        <f>일위목록!B10</f>
        <v>제5</v>
      </c>
      <c r="C10" s="5" t="str">
        <f>일위목록!C10</f>
        <v>호표 : 궤간정정(PCT,RC)(곡선부,복잡) 야간지하부 M@</v>
      </c>
      <c r="D10" s="6">
        <v>1</v>
      </c>
      <c r="E10" s="6" t="s">
        <v>120</v>
      </c>
      <c r="F10" s="7" t="e">
        <f>일위목록!#REF!</f>
        <v>#REF!</v>
      </c>
      <c r="G10" s="7" t="e">
        <f>일위목록!#REF!</f>
        <v>#REF!</v>
      </c>
      <c r="I10" s="8"/>
      <c r="K10" s="8"/>
    </row>
    <row r="11" spans="1:11" ht="24.95" customHeight="1">
      <c r="A11" s="17">
        <v>7</v>
      </c>
      <c r="B11" s="4" t="e">
        <f>일위목록!#REF!</f>
        <v>#REF!</v>
      </c>
      <c r="C11" s="5" t="e">
        <f>일위목록!#REF!</f>
        <v>#REF!</v>
      </c>
      <c r="D11" s="6">
        <v>1</v>
      </c>
      <c r="E11" s="6" t="s">
        <v>120</v>
      </c>
      <c r="F11" s="7" t="e">
        <f>일위목록!#REF!</f>
        <v>#REF!</v>
      </c>
      <c r="G11" s="7" t="e">
        <f>일위목록!#REF!</f>
        <v>#REF!</v>
      </c>
      <c r="I11" s="8"/>
      <c r="K11" s="8"/>
    </row>
    <row r="12" spans="1:11" s="10" customFormat="1" ht="24.95" customHeight="1">
      <c r="A12" s="17">
        <v>8</v>
      </c>
      <c r="B12" s="4" t="e">
        <f>일위목록!#REF!</f>
        <v>#REF!</v>
      </c>
      <c r="C12" s="5" t="e">
        <f>일위목록!#REF!</f>
        <v>#REF!</v>
      </c>
      <c r="D12" s="6">
        <v>1</v>
      </c>
      <c r="E12" s="6" t="s">
        <v>120</v>
      </c>
      <c r="F12" s="7" t="e">
        <f>일위목록!#REF!</f>
        <v>#REF!</v>
      </c>
      <c r="G12" s="7" t="e">
        <f>일위목록!#REF!</f>
        <v>#REF!</v>
      </c>
      <c r="H12" s="1"/>
      <c r="I12" s="8"/>
      <c r="J12" s="9"/>
      <c r="K12" s="8"/>
    </row>
    <row r="13" spans="1:11" ht="24.95" customHeight="1">
      <c r="A13" s="17">
        <v>9</v>
      </c>
      <c r="B13" s="4" t="str">
        <f>일위목록!B11</f>
        <v>제6</v>
      </c>
      <c r="C13" s="5" t="str">
        <f>일위목록!C11</f>
        <v>호표 : 면맞춤(목침목) 한쪽  야간지상부 M@</v>
      </c>
      <c r="D13" s="11">
        <v>1</v>
      </c>
      <c r="E13" s="6" t="s">
        <v>120</v>
      </c>
      <c r="F13" s="7" t="e">
        <f>일위목록!#REF!</f>
        <v>#REF!</v>
      </c>
      <c r="G13" s="7" t="e">
        <f>일위목록!#REF!</f>
        <v>#REF!</v>
      </c>
      <c r="I13" s="8"/>
      <c r="K13" s="8"/>
    </row>
    <row r="14" spans="1:11" s="10" customFormat="1" ht="24.95" customHeight="1">
      <c r="A14" s="17">
        <v>10</v>
      </c>
      <c r="B14" s="4" t="str">
        <f>일위목록!B12</f>
        <v>제7</v>
      </c>
      <c r="C14" s="5" t="str">
        <f>일위목록!C12</f>
        <v>호표 : 면맞춤(목침목) 한쪽  주간지상부 M@</v>
      </c>
      <c r="D14" s="6">
        <v>1</v>
      </c>
      <c r="E14" s="6" t="s">
        <v>120</v>
      </c>
      <c r="F14" s="7" t="e">
        <f>일위목록!#REF!</f>
        <v>#REF!</v>
      </c>
      <c r="G14" s="7" t="e">
        <f>일위목록!#REF!</f>
        <v>#REF!</v>
      </c>
      <c r="H14" s="1"/>
      <c r="I14" s="8"/>
      <c r="J14" s="9"/>
      <c r="K14" s="8"/>
    </row>
    <row r="15" spans="1:11" ht="24.95" customHeight="1">
      <c r="A15" s="17">
        <v>11</v>
      </c>
      <c r="B15" s="4" t="str">
        <f>일위목록!B13</f>
        <v>제8</v>
      </c>
      <c r="C15" s="5" t="str">
        <f>일위목록!C13</f>
        <v>호표 : 면맞춤(P.C침목) 한쪽 야간지상부 M@</v>
      </c>
      <c r="D15" s="6">
        <v>1</v>
      </c>
      <c r="E15" s="6" t="s">
        <v>120</v>
      </c>
      <c r="F15" s="7" t="e">
        <f>일위목록!#REF!</f>
        <v>#REF!</v>
      </c>
      <c r="G15" s="7" t="e">
        <f>일위목록!#REF!</f>
        <v>#REF!</v>
      </c>
      <c r="I15" s="8"/>
      <c r="K15" s="8"/>
    </row>
    <row r="16" spans="1:11" s="10" customFormat="1" ht="24.95" customHeight="1">
      <c r="A16" s="17">
        <v>12</v>
      </c>
      <c r="B16" s="4" t="str">
        <f>일위목록!B14</f>
        <v>제9</v>
      </c>
      <c r="C16" s="5" t="str">
        <f>일위목록!C14</f>
        <v>호표 : 면맞춤(P.C침목) 한쪽 주간지상부 M@</v>
      </c>
      <c r="D16" s="6">
        <v>1</v>
      </c>
      <c r="E16" s="6" t="s">
        <v>120</v>
      </c>
      <c r="F16" s="7" t="e">
        <f>일위목록!#REF!</f>
        <v>#REF!</v>
      </c>
      <c r="G16" s="7" t="e">
        <f>일위목록!#REF!</f>
        <v>#REF!</v>
      </c>
      <c r="H16" s="1"/>
      <c r="I16" s="8"/>
      <c r="J16" s="9"/>
      <c r="K16" s="8"/>
    </row>
    <row r="17" spans="1:11" s="10" customFormat="1" ht="24.95" customHeight="1">
      <c r="A17" s="17">
        <v>13</v>
      </c>
      <c r="B17" s="4" t="str">
        <f>일위목록!B15</f>
        <v>제10</v>
      </c>
      <c r="C17" s="5" t="str">
        <f>일위목록!C15</f>
        <v>호표 : 면맞춤(R.C침목) 한쪽 야간지하부 M@</v>
      </c>
      <c r="D17" s="6">
        <v>1</v>
      </c>
      <c r="E17" s="6" t="s">
        <v>120</v>
      </c>
      <c r="F17" s="7" t="e">
        <f>일위목록!#REF!</f>
        <v>#REF!</v>
      </c>
      <c r="G17" s="7" t="e">
        <f>일위목록!#REF!</f>
        <v>#REF!</v>
      </c>
      <c r="H17" s="1"/>
      <c r="I17" s="8"/>
      <c r="J17" s="9"/>
      <c r="K17" s="8"/>
    </row>
    <row r="18" spans="1:11" s="10" customFormat="1" ht="24.95" customHeight="1">
      <c r="A18" s="17">
        <v>14</v>
      </c>
      <c r="B18" s="4" t="e">
        <f>일위목록!#REF!</f>
        <v>#REF!</v>
      </c>
      <c r="C18" s="5" t="e">
        <f>일위목록!#REF!</f>
        <v>#REF!</v>
      </c>
      <c r="D18" s="6">
        <v>1</v>
      </c>
      <c r="E18" s="6" t="s">
        <v>120</v>
      </c>
      <c r="F18" s="7" t="e">
        <f>일위목록!#REF!</f>
        <v>#REF!</v>
      </c>
      <c r="G18" s="7" t="e">
        <f>일위목록!#REF!</f>
        <v>#REF!</v>
      </c>
      <c r="H18" s="1"/>
      <c r="I18" s="8"/>
      <c r="J18" s="9"/>
      <c r="K18" s="8"/>
    </row>
    <row r="19" spans="1:11" ht="24.95" customHeight="1">
      <c r="A19" s="17">
        <v>15</v>
      </c>
      <c r="B19" s="4" t="e">
        <f>일위목록!#REF!</f>
        <v>#REF!</v>
      </c>
      <c r="C19" s="5" t="e">
        <f>일위목록!#REF!</f>
        <v>#REF!</v>
      </c>
      <c r="D19" s="6">
        <v>1</v>
      </c>
      <c r="E19" s="6" t="s">
        <v>120</v>
      </c>
      <c r="F19" s="7"/>
      <c r="G19" s="7" t="e">
        <f>일위목록!#REF!</f>
        <v>#REF!</v>
      </c>
      <c r="I19" s="8"/>
      <c r="K19" s="8"/>
    </row>
    <row r="20" spans="1:11" s="10" customFormat="1" ht="24.95" customHeight="1">
      <c r="A20" s="17">
        <v>16</v>
      </c>
      <c r="B20" s="4" t="str">
        <f>일위목록!B16</f>
        <v>제11</v>
      </c>
      <c r="C20" s="5" t="str">
        <f>일위목록!C16</f>
        <v>호표 : 줄맞춤(목침목) 양쪽 야간지상부  M@</v>
      </c>
      <c r="D20" s="6">
        <v>1</v>
      </c>
      <c r="E20" s="6" t="s">
        <v>120</v>
      </c>
      <c r="F20" s="7" t="e">
        <f>일위목록!#REF!</f>
        <v>#REF!</v>
      </c>
      <c r="G20" s="7" t="e">
        <f>일위목록!#REF!</f>
        <v>#REF!</v>
      </c>
      <c r="H20" s="1"/>
      <c r="I20" s="8"/>
      <c r="J20" s="9"/>
      <c r="K20" s="8"/>
    </row>
    <row r="21" spans="1:11" ht="24.95" customHeight="1">
      <c r="A21" s="17">
        <v>17</v>
      </c>
      <c r="B21" s="4" t="str">
        <f>일위목록!B17</f>
        <v>제12</v>
      </c>
      <c r="C21" s="5" t="str">
        <f>일위목록!C17</f>
        <v>호표 : 줄맞춤(목침목) 양쪽 주간지상부  M@</v>
      </c>
      <c r="D21" s="6">
        <v>1</v>
      </c>
      <c r="E21" s="6" t="s">
        <v>120</v>
      </c>
      <c r="F21" s="7" t="e">
        <f>일위목록!#REF!</f>
        <v>#REF!</v>
      </c>
      <c r="G21" s="7" t="e">
        <f>일위목록!#REF!</f>
        <v>#REF!</v>
      </c>
      <c r="I21" s="8"/>
      <c r="K21" s="8"/>
    </row>
    <row r="22" spans="1:11" s="10" customFormat="1" ht="24.95" customHeight="1">
      <c r="A22" s="17">
        <v>18</v>
      </c>
      <c r="B22" s="4" t="str">
        <f>일위목록!B18</f>
        <v>제13</v>
      </c>
      <c r="C22" s="5" t="str">
        <f>일위목록!C18</f>
        <v>호표 : 줄맞춤(P.C침목) 양쪽  야간지상부  M@</v>
      </c>
      <c r="D22" s="6">
        <v>1</v>
      </c>
      <c r="E22" s="6" t="s">
        <v>120</v>
      </c>
      <c r="F22" s="7" t="e">
        <f>일위목록!#REF!</f>
        <v>#REF!</v>
      </c>
      <c r="G22" s="7" t="e">
        <f>일위목록!#REF!</f>
        <v>#REF!</v>
      </c>
      <c r="H22" s="1"/>
      <c r="I22" s="8"/>
      <c r="J22" s="9"/>
      <c r="K22" s="8"/>
    </row>
    <row r="23" spans="1:11" ht="24.95" customHeight="1">
      <c r="A23" s="17">
        <v>19</v>
      </c>
      <c r="B23" s="4" t="str">
        <f>일위목록!B19</f>
        <v>제14</v>
      </c>
      <c r="C23" s="5" t="str">
        <f>일위목록!C19</f>
        <v>호표 : 줄맞춤(P.C침목) 양쪽  주간지상부  M@</v>
      </c>
      <c r="D23" s="6">
        <v>1</v>
      </c>
      <c r="E23" s="6" t="s">
        <v>120</v>
      </c>
      <c r="F23" s="7" t="e">
        <f>일위목록!#REF!</f>
        <v>#REF!</v>
      </c>
      <c r="G23" s="7" t="e">
        <f>일위목록!#REF!</f>
        <v>#REF!</v>
      </c>
      <c r="I23" s="8"/>
      <c r="K23" s="8"/>
    </row>
    <row r="24" spans="1:11" ht="24.95" customHeight="1">
      <c r="A24" s="17">
        <v>20</v>
      </c>
      <c r="B24" s="4" t="e">
        <f>일위목록!#REF!</f>
        <v>#REF!</v>
      </c>
      <c r="C24" s="5" t="e">
        <f>일위목록!#REF!</f>
        <v>#REF!</v>
      </c>
      <c r="D24" s="11">
        <v>1</v>
      </c>
      <c r="E24" s="6" t="s">
        <v>120</v>
      </c>
      <c r="F24" s="7" t="e">
        <f>일위목록!#REF!</f>
        <v>#REF!</v>
      </c>
      <c r="G24" s="7" t="e">
        <f>일위목록!#REF!</f>
        <v>#REF!</v>
      </c>
      <c r="I24" s="8"/>
      <c r="K24" s="8"/>
    </row>
    <row r="25" spans="1:11" s="10" customFormat="1" ht="24.95" customHeight="1">
      <c r="A25" s="17">
        <v>21</v>
      </c>
      <c r="B25" s="4" t="str">
        <f>일위목록!B20</f>
        <v>제15</v>
      </c>
      <c r="C25" s="5" t="str">
        <f>일위목록!C20</f>
        <v>호표 : 이음매 처짐정정 야간지상부 개소@</v>
      </c>
      <c r="D25" s="6">
        <v>1</v>
      </c>
      <c r="E25" s="6" t="s">
        <v>127</v>
      </c>
      <c r="F25" s="7" t="e">
        <f>일위목록!#REF!</f>
        <v>#REF!</v>
      </c>
      <c r="G25" s="7" t="e">
        <f>일위목록!#REF!</f>
        <v>#REF!</v>
      </c>
      <c r="H25" s="1"/>
      <c r="I25" s="8"/>
      <c r="J25" s="9"/>
      <c r="K25" s="8"/>
    </row>
    <row r="26" spans="1:11" ht="24.95" customHeight="1">
      <c r="A26" s="17">
        <v>22</v>
      </c>
      <c r="B26" s="4" t="str">
        <f>일위목록!B21</f>
        <v>제16</v>
      </c>
      <c r="C26" s="5" t="str">
        <f>일위목록!C21</f>
        <v>호표 : 이음매 처짐정정 주간지상부 개소@</v>
      </c>
      <c r="D26" s="6">
        <v>1</v>
      </c>
      <c r="E26" s="6" t="s">
        <v>127</v>
      </c>
      <c r="F26" s="7" t="e">
        <f>일위목록!#REF!</f>
        <v>#REF!</v>
      </c>
      <c r="G26" s="7" t="e">
        <f>일위목록!#REF!</f>
        <v>#REF!</v>
      </c>
      <c r="I26" s="8"/>
      <c r="K26" s="8"/>
    </row>
    <row r="27" spans="1:11" ht="24.95" customHeight="1">
      <c r="A27" s="17">
        <v>23</v>
      </c>
      <c r="B27" s="4" t="str">
        <f>일위목록!B22</f>
        <v>제17</v>
      </c>
      <c r="C27" s="5" t="str">
        <f>일위목록!C22</f>
        <v>호표 : 유간정정 주간지상부 개소@</v>
      </c>
      <c r="D27" s="6">
        <v>1</v>
      </c>
      <c r="E27" s="6" t="s">
        <v>120</v>
      </c>
      <c r="F27" s="7" t="e">
        <f>일위목록!#REF!</f>
        <v>#REF!</v>
      </c>
      <c r="G27" s="7" t="e">
        <f>일위목록!#REF!</f>
        <v>#REF!</v>
      </c>
      <c r="I27" s="8"/>
      <c r="K27" s="8"/>
    </row>
    <row r="28" spans="1:11" s="10" customFormat="1" ht="24.95" customHeight="1">
      <c r="A28" s="17">
        <v>24</v>
      </c>
      <c r="B28" s="4" t="str">
        <f>일위목록!B23</f>
        <v>제18</v>
      </c>
      <c r="C28" s="5" t="str">
        <f>일위목록!C23</f>
        <v>호표 : 총다지기(인력, W.T의 경우, 양쪽)   야간지상부   M@</v>
      </c>
      <c r="D28" s="6">
        <v>1</v>
      </c>
      <c r="E28" s="6" t="s">
        <v>120</v>
      </c>
      <c r="F28" s="7" t="e">
        <f>일위목록!#REF!</f>
        <v>#REF!</v>
      </c>
      <c r="G28" s="7" t="e">
        <f>일위목록!#REF!</f>
        <v>#REF!</v>
      </c>
      <c r="H28" s="1"/>
      <c r="I28" s="8"/>
      <c r="J28" s="9"/>
      <c r="K28" s="8"/>
    </row>
    <row r="29" spans="1:11" ht="24.95" customHeight="1">
      <c r="A29" s="17">
        <v>25</v>
      </c>
      <c r="B29" s="4" t="str">
        <f>일위목록!B24</f>
        <v>제19</v>
      </c>
      <c r="C29" s="5" t="str">
        <f>일위목록!C24</f>
        <v>호표 : 총다지기(인력, W.T의 경우, 양쪽)   주간지상부   M@</v>
      </c>
      <c r="D29" s="6">
        <v>1</v>
      </c>
      <c r="E29" s="6" t="s">
        <v>120</v>
      </c>
      <c r="F29" s="7" t="e">
        <f>일위목록!#REF!</f>
        <v>#REF!</v>
      </c>
      <c r="G29" s="7" t="e">
        <f>일위목록!#REF!</f>
        <v>#REF!</v>
      </c>
      <c r="I29" s="8"/>
      <c r="K29" s="8"/>
    </row>
    <row r="30" spans="1:11" ht="24.95" customHeight="1">
      <c r="A30" s="17">
        <v>26</v>
      </c>
      <c r="B30" s="4" t="str">
        <f>일위목록!B25</f>
        <v>제20</v>
      </c>
      <c r="C30" s="5" t="str">
        <f>일위목록!C25</f>
        <v>호표 : 총다지기(인력, P.C T의 경우, 양쪽)   야간지상부   M@</v>
      </c>
      <c r="D30" s="6">
        <v>1</v>
      </c>
      <c r="E30" s="6" t="s">
        <v>120</v>
      </c>
      <c r="F30" s="7" t="e">
        <f>일위목록!#REF!</f>
        <v>#REF!</v>
      </c>
      <c r="G30" s="7" t="e">
        <f>일위목록!#REF!</f>
        <v>#REF!</v>
      </c>
      <c r="I30" s="8"/>
      <c r="K30" s="8"/>
    </row>
    <row r="31" spans="1:11" ht="24.95" customHeight="1">
      <c r="A31" s="17">
        <v>27</v>
      </c>
      <c r="B31" s="4" t="str">
        <f>일위목록!B26</f>
        <v>제21</v>
      </c>
      <c r="C31" s="5" t="str">
        <f>일위목록!C26</f>
        <v>호표 : 총다지기(인력, P.C T의 경우, 양쪽)   주간지상부   M@</v>
      </c>
      <c r="D31" s="6">
        <v>1</v>
      </c>
      <c r="E31" s="6" t="s">
        <v>120</v>
      </c>
      <c r="F31" s="7" t="e">
        <f>일위목록!#REF!</f>
        <v>#REF!</v>
      </c>
      <c r="G31" s="7" t="e">
        <f>일위목록!#REF!</f>
        <v>#REF!</v>
      </c>
      <c r="I31" s="8"/>
      <c r="K31" s="8"/>
    </row>
    <row r="32" spans="1:11" ht="24.95" customHeight="1">
      <c r="A32" s="17">
        <v>28</v>
      </c>
      <c r="B32" s="4" t="e">
        <f>일위목록!#REF!</f>
        <v>#REF!</v>
      </c>
      <c r="C32" s="12" t="s">
        <v>147</v>
      </c>
      <c r="D32" s="13">
        <v>1</v>
      </c>
      <c r="E32" s="6" t="s">
        <v>37</v>
      </c>
      <c r="F32" s="7" t="e">
        <f>일위목록!#REF!</f>
        <v>#REF!</v>
      </c>
      <c r="G32" s="7" t="e">
        <f>일위목록!#REF!</f>
        <v>#REF!</v>
      </c>
      <c r="I32" s="8"/>
      <c r="K32" s="8"/>
    </row>
    <row r="33" spans="1:11" ht="24.95" customHeight="1">
      <c r="A33" s="17">
        <v>29</v>
      </c>
      <c r="B33" s="4" t="e">
        <f>일위목록!#REF!</f>
        <v>#REF!</v>
      </c>
      <c r="C33" s="12" t="s">
        <v>148</v>
      </c>
      <c r="D33" s="13">
        <v>1</v>
      </c>
      <c r="E33" s="6" t="s">
        <v>37</v>
      </c>
      <c r="F33" s="7" t="e">
        <f>일위목록!#REF!</f>
        <v>#REF!</v>
      </c>
      <c r="G33" s="7" t="e">
        <f>일위목록!#REF!</f>
        <v>#REF!</v>
      </c>
      <c r="I33" s="8"/>
      <c r="K33" s="8"/>
    </row>
    <row r="34" spans="1:11" s="10" customFormat="1" ht="24.95" customHeight="1">
      <c r="A34" s="17">
        <v>30</v>
      </c>
      <c r="B34" s="4" t="str">
        <f>일위목록!B27</f>
        <v>제22</v>
      </c>
      <c r="C34" s="5" t="str">
        <f>일위목록!C27</f>
        <v>호표 : 레일류 보수(연마) 야간지하부 M@</v>
      </c>
      <c r="D34" s="6">
        <v>1</v>
      </c>
      <c r="E34" s="6" t="s">
        <v>120</v>
      </c>
      <c r="F34" s="7" t="e">
        <f>일위목록!#REF!</f>
        <v>#REF!</v>
      </c>
      <c r="G34" s="7" t="e">
        <f>일위목록!#REF!</f>
        <v>#REF!</v>
      </c>
      <c r="H34" s="1"/>
      <c r="I34" s="8"/>
      <c r="J34" s="9"/>
      <c r="K34" s="8"/>
    </row>
    <row r="35" spans="1:11" ht="24.95" customHeight="1">
      <c r="A35" s="17">
        <v>31</v>
      </c>
      <c r="B35" s="4" t="str">
        <f>일위목록!B28</f>
        <v>제23</v>
      </c>
      <c r="C35" s="5" t="str">
        <f>일위목록!C28</f>
        <v>호표 : 레일류 보수(연마) 야간지상부 M@</v>
      </c>
      <c r="D35" s="6">
        <v>1</v>
      </c>
      <c r="E35" s="6" t="s">
        <v>120</v>
      </c>
      <c r="F35" s="7" t="e">
        <f>일위목록!#REF!</f>
        <v>#REF!</v>
      </c>
      <c r="G35" s="7" t="e">
        <f>일위목록!#REF!</f>
        <v>#REF!</v>
      </c>
      <c r="I35" s="8"/>
      <c r="K35" s="8"/>
    </row>
    <row r="36" spans="1:11" ht="24.95" customHeight="1">
      <c r="A36" s="17">
        <v>32</v>
      </c>
      <c r="B36" s="4" t="str">
        <f>일위목록!B29</f>
        <v>제24</v>
      </c>
      <c r="C36" s="5" t="str">
        <f>일위목록!C29</f>
        <v>호표 : 레일류 보수(연마) 주간지상부 M@</v>
      </c>
      <c r="D36" s="6">
        <v>1</v>
      </c>
      <c r="E36" s="6" t="s">
        <v>120</v>
      </c>
      <c r="F36" s="7" t="e">
        <f>일위목록!#REF!</f>
        <v>#REF!</v>
      </c>
      <c r="G36" s="7" t="e">
        <f>일위목록!#REF!</f>
        <v>#REF!</v>
      </c>
      <c r="I36" s="8"/>
      <c r="K36" s="8"/>
    </row>
    <row r="37" spans="1:11" s="10" customFormat="1" ht="24.95" customHeight="1">
      <c r="A37" s="17">
        <v>33</v>
      </c>
      <c r="B37" s="4" t="str">
        <f>일위목록!B30</f>
        <v>제25</v>
      </c>
      <c r="C37" s="5" t="str">
        <f>일위목록!C30</f>
        <v>호표 : 레일체결장치 보수  야간지하부  개</v>
      </c>
      <c r="D37" s="6">
        <v>1</v>
      </c>
      <c r="E37" s="6" t="s">
        <v>127</v>
      </c>
      <c r="F37" s="7" t="e">
        <f>일위목록!#REF!</f>
        <v>#REF!</v>
      </c>
      <c r="G37" s="7" t="e">
        <f>일위목록!#REF!</f>
        <v>#REF!</v>
      </c>
      <c r="H37" s="1"/>
      <c r="I37" s="8"/>
      <c r="J37" s="9"/>
      <c r="K37" s="8"/>
    </row>
    <row r="38" spans="1:11" ht="24.95" customHeight="1">
      <c r="A38" s="17">
        <v>34</v>
      </c>
      <c r="B38" s="4" t="str">
        <f>일위목록!B31</f>
        <v>제26</v>
      </c>
      <c r="C38" s="5" t="str">
        <f>일위목록!C31</f>
        <v>호표 : 레일체결장치 보수  야간지상부  개</v>
      </c>
      <c r="D38" s="6">
        <v>1</v>
      </c>
      <c r="E38" s="6" t="s">
        <v>127</v>
      </c>
      <c r="F38" s="7" t="e">
        <f>일위목록!#REF!</f>
        <v>#REF!</v>
      </c>
      <c r="G38" s="7" t="e">
        <f>일위목록!#REF!</f>
        <v>#REF!</v>
      </c>
      <c r="I38" s="8"/>
      <c r="K38" s="8"/>
    </row>
    <row r="39" spans="1:11" ht="24.95" customHeight="1">
      <c r="A39" s="17">
        <v>35</v>
      </c>
      <c r="B39" s="4" t="str">
        <f>일위목록!B32</f>
        <v>제27</v>
      </c>
      <c r="C39" s="5" t="str">
        <f>일위목록!C32</f>
        <v>호표 : 레일체결장치 보수  주간지상부  개</v>
      </c>
      <c r="D39" s="6">
        <v>1</v>
      </c>
      <c r="E39" s="6" t="s">
        <v>127</v>
      </c>
      <c r="F39" s="7" t="e">
        <f>일위목록!#REF!</f>
        <v>#REF!</v>
      </c>
      <c r="G39" s="7" t="e">
        <f>일위목록!#REF!</f>
        <v>#REF!</v>
      </c>
      <c r="I39" s="8"/>
      <c r="K39" s="8"/>
    </row>
    <row r="40" spans="1:11" ht="24.95" customHeight="1">
      <c r="A40" s="17">
        <v>36</v>
      </c>
      <c r="B40" s="4" t="str">
        <f>일위목록!B33</f>
        <v>제28</v>
      </c>
      <c r="C40" s="5" t="str">
        <f>일위목록!C33</f>
        <v>호표 : 자갈보충  측선 주간지상부  M3당 500m이하</v>
      </c>
      <c r="D40" s="6">
        <v>1</v>
      </c>
      <c r="E40" s="6" t="s">
        <v>121</v>
      </c>
      <c r="F40" s="7" t="e">
        <f>일위목록!#REF!</f>
        <v>#REF!</v>
      </c>
      <c r="G40" s="7" t="e">
        <f>일위목록!#REF!</f>
        <v>#REF!</v>
      </c>
      <c r="I40" s="8"/>
      <c r="K40" s="8"/>
    </row>
    <row r="41" spans="1:11" s="10" customFormat="1" ht="24.95" customHeight="1">
      <c r="A41" s="17">
        <v>37</v>
      </c>
      <c r="B41" s="4" t="str">
        <f>일위목록!B34</f>
        <v>제29</v>
      </c>
      <c r="C41" s="5" t="str">
        <f>일위목록!C34</f>
        <v xml:space="preserve">호표 : 자갈보충 측선 주간지상부  M3당 500m초과 </v>
      </c>
      <c r="D41" s="6">
        <v>1</v>
      </c>
      <c r="E41" s="6" t="s">
        <v>121</v>
      </c>
      <c r="F41" s="7" t="e">
        <f>일위목록!#REF!</f>
        <v>#REF!</v>
      </c>
      <c r="G41" s="7" t="e">
        <f>일위목록!#REF!</f>
        <v>#REF!</v>
      </c>
      <c r="H41" s="1"/>
      <c r="I41" s="8"/>
      <c r="J41" s="9"/>
      <c r="K41" s="8"/>
    </row>
    <row r="42" spans="1:11" s="10" customFormat="1" ht="24.95" customHeight="1">
      <c r="A42" s="17">
        <v>38</v>
      </c>
      <c r="B42" s="4" t="str">
        <f>일위목록!B35</f>
        <v>제29</v>
      </c>
      <c r="C42" s="5" t="str">
        <f>일위목록!C35</f>
        <v>호표 : 자갈보충 본선  야간지상부  M3@</v>
      </c>
      <c r="D42" s="6">
        <v>1</v>
      </c>
      <c r="E42" s="6" t="s">
        <v>121</v>
      </c>
      <c r="F42" s="7" t="e">
        <f>일위목록!#REF!</f>
        <v>#REF!</v>
      </c>
      <c r="G42" s="7" t="e">
        <f>일위목록!#REF!</f>
        <v>#REF!</v>
      </c>
      <c r="H42" s="1"/>
      <c r="I42" s="8"/>
      <c r="J42" s="9"/>
      <c r="K42" s="8"/>
    </row>
    <row r="43" spans="1:11" s="10" customFormat="1" ht="24.95" customHeight="1">
      <c r="A43" s="17">
        <v>39</v>
      </c>
      <c r="B43" s="4" t="str">
        <f>일위목록!B36</f>
        <v>제30</v>
      </c>
      <c r="C43" s="5" t="str">
        <f>일위목록!C36</f>
        <v>호표 : 자갈정리(폭1.5M 기준)   야간지상부  M@</v>
      </c>
      <c r="D43" s="11">
        <v>1</v>
      </c>
      <c r="E43" s="6" t="s">
        <v>122</v>
      </c>
      <c r="F43" s="7" t="e">
        <f>일위목록!#REF!</f>
        <v>#REF!</v>
      </c>
      <c r="G43" s="7" t="e">
        <f>일위목록!#REF!</f>
        <v>#REF!</v>
      </c>
      <c r="H43" s="1"/>
      <c r="I43" s="8"/>
      <c r="J43" s="9"/>
      <c r="K43" s="8"/>
    </row>
    <row r="44" spans="1:11" ht="24.95" customHeight="1">
      <c r="A44" s="17">
        <v>40</v>
      </c>
      <c r="B44" s="4" t="str">
        <f>일위목록!B37</f>
        <v>제31</v>
      </c>
      <c r="C44" s="5" t="str">
        <f>일위목록!C37</f>
        <v>호표 : 자갈정리(폭1.5M 기준)   주간지상부  M@</v>
      </c>
      <c r="D44" s="6">
        <v>1</v>
      </c>
      <c r="E44" s="6" t="s">
        <v>122</v>
      </c>
      <c r="F44" s="7" t="e">
        <f>일위목록!#REF!</f>
        <v>#REF!</v>
      </c>
      <c r="G44" s="7" t="e">
        <f>일위목록!#REF!</f>
        <v>#REF!</v>
      </c>
      <c r="I44" s="8"/>
      <c r="K44" s="8"/>
    </row>
    <row r="45" spans="1:11" s="10" customFormat="1" ht="24.95" customHeight="1">
      <c r="A45" s="17">
        <v>41</v>
      </c>
      <c r="B45" s="4" t="str">
        <f>일위목록!B38</f>
        <v>제32</v>
      </c>
      <c r="C45" s="5" t="str">
        <f>일위목록!C38</f>
        <v>호표 : 자갈정리(폭3M 기준)   야간지상부  M@</v>
      </c>
      <c r="D45" s="6">
        <v>1</v>
      </c>
      <c r="E45" s="6" t="s">
        <v>122</v>
      </c>
      <c r="F45" s="7" t="e">
        <f>일위목록!#REF!</f>
        <v>#REF!</v>
      </c>
      <c r="G45" s="7" t="e">
        <f>일위목록!#REF!</f>
        <v>#REF!</v>
      </c>
      <c r="H45" s="1"/>
      <c r="I45" s="8"/>
      <c r="J45" s="9"/>
      <c r="K45" s="8"/>
    </row>
    <row r="46" spans="1:11" ht="24.95" customHeight="1">
      <c r="A46" s="17">
        <v>42</v>
      </c>
      <c r="B46" s="4" t="str">
        <f>일위목록!B39</f>
        <v>제33</v>
      </c>
      <c r="C46" s="5" t="str">
        <f>일위목록!C39</f>
        <v>호표 : 자갈정리(폭3M 기준)   주간지상부  M@</v>
      </c>
      <c r="D46" s="6">
        <v>1</v>
      </c>
      <c r="E46" s="6" t="s">
        <v>122</v>
      </c>
      <c r="F46" s="7" t="e">
        <f>일위목록!#REF!</f>
        <v>#REF!</v>
      </c>
      <c r="G46" s="7" t="e">
        <f>일위목록!#REF!</f>
        <v>#REF!</v>
      </c>
      <c r="I46" s="8"/>
      <c r="K46" s="8"/>
    </row>
    <row r="47" spans="1:11" ht="24.95" customHeight="1">
      <c r="A47" s="17">
        <v>43</v>
      </c>
      <c r="B47" s="4" t="str">
        <f>일위목록!B40</f>
        <v>제34</v>
      </c>
      <c r="C47" s="5" t="str">
        <f>일위목록!C40</f>
        <v>호표 : 분기궤간 및 줄맞춤 야간지하부  M@</v>
      </c>
      <c r="D47" s="6">
        <v>1</v>
      </c>
      <c r="E47" s="6" t="s">
        <v>122</v>
      </c>
      <c r="F47" s="7" t="e">
        <f>일위목록!#REF!</f>
        <v>#REF!</v>
      </c>
      <c r="G47" s="7" t="e">
        <f>일위목록!#REF!</f>
        <v>#REF!</v>
      </c>
      <c r="I47" s="8"/>
      <c r="K47" s="8"/>
    </row>
    <row r="48" spans="1:11" ht="24.95" customHeight="1">
      <c r="A48" s="17">
        <v>44</v>
      </c>
      <c r="B48" s="4" t="str">
        <f>일위목록!B41</f>
        <v>제35</v>
      </c>
      <c r="C48" s="5" t="str">
        <f>일위목록!C41</f>
        <v>호표 : 분기궤간 및 줄맞춤 야간지상부  M@</v>
      </c>
      <c r="D48" s="6">
        <v>1</v>
      </c>
      <c r="E48" s="6" t="s">
        <v>122</v>
      </c>
      <c r="F48" s="7" t="e">
        <f>일위목록!#REF!</f>
        <v>#REF!</v>
      </c>
      <c r="G48" s="7" t="e">
        <f>일위목록!#REF!</f>
        <v>#REF!</v>
      </c>
      <c r="I48" s="8"/>
      <c r="K48" s="8"/>
    </row>
    <row r="49" spans="1:11" ht="24.95" customHeight="1">
      <c r="A49" s="17">
        <v>45</v>
      </c>
      <c r="B49" s="4" t="str">
        <f>일위목록!B42</f>
        <v>제36</v>
      </c>
      <c r="C49" s="5" t="str">
        <f>일위목록!C42</f>
        <v>호표 : 분기궤간 및 줄맞춤 주간지상부  M@</v>
      </c>
      <c r="D49" s="6">
        <v>1</v>
      </c>
      <c r="E49" s="6" t="s">
        <v>122</v>
      </c>
      <c r="F49" s="7" t="e">
        <f>일위목록!#REF!</f>
        <v>#REF!</v>
      </c>
      <c r="G49" s="7" t="e">
        <f>일위목록!#REF!</f>
        <v>#REF!</v>
      </c>
      <c r="I49" s="8"/>
      <c r="K49" s="8"/>
    </row>
    <row r="50" spans="1:11" ht="24.95" customHeight="1">
      <c r="A50" s="17">
        <v>46</v>
      </c>
      <c r="B50" s="4" t="str">
        <f>일위목록!B43</f>
        <v>제37</v>
      </c>
      <c r="C50" s="5" t="str">
        <f>일위목록!C43</f>
        <v>호표 : 분기고저정정 야간지상부 M@</v>
      </c>
      <c r="D50" s="6">
        <v>1</v>
      </c>
      <c r="E50" s="6" t="s">
        <v>122</v>
      </c>
      <c r="F50" s="7" t="e">
        <f>일위목록!#REF!</f>
        <v>#REF!</v>
      </c>
      <c r="G50" s="7" t="e">
        <f>일위목록!#REF!</f>
        <v>#REF!</v>
      </c>
      <c r="I50" s="8"/>
      <c r="K50" s="8"/>
    </row>
    <row r="51" spans="1:11" ht="24.95" customHeight="1">
      <c r="A51" s="17">
        <v>47</v>
      </c>
      <c r="B51" s="4" t="str">
        <f>일위목록!B44</f>
        <v>제38</v>
      </c>
      <c r="C51" s="5" t="str">
        <f>일위목록!C44</f>
        <v>호표 : 분기고저정정 주간지상부 M@</v>
      </c>
      <c r="D51" s="6">
        <v>1</v>
      </c>
      <c r="E51" s="6" t="s">
        <v>122</v>
      </c>
      <c r="F51" s="7" t="e">
        <f>일위목록!#REF!</f>
        <v>#REF!</v>
      </c>
      <c r="G51" s="7" t="e">
        <f>일위목록!#REF!</f>
        <v>#REF!</v>
      </c>
      <c r="I51" s="8"/>
      <c r="K51" s="8"/>
    </row>
    <row r="52" spans="1:11" ht="24.95" customHeight="1">
      <c r="A52" s="17">
        <v>48</v>
      </c>
      <c r="B52" s="4" t="e">
        <f>일위목록!#REF!</f>
        <v>#REF!</v>
      </c>
      <c r="C52" s="12" t="s">
        <v>146</v>
      </c>
      <c r="D52" s="13">
        <v>1</v>
      </c>
      <c r="E52" s="6" t="s">
        <v>66</v>
      </c>
      <c r="F52" s="7" t="e">
        <f>일위목록!#REF!</f>
        <v>#REF!</v>
      </c>
      <c r="G52" s="7" t="e">
        <f>일위목록!#REF!</f>
        <v>#REF!</v>
      </c>
      <c r="I52" s="8"/>
      <c r="K52" s="8"/>
    </row>
    <row r="53" spans="1:11" ht="24.95" customHeight="1">
      <c r="A53" s="17">
        <v>49</v>
      </c>
      <c r="B53" s="4" t="e">
        <f>일위목록!#REF!</f>
        <v>#REF!</v>
      </c>
      <c r="C53" s="12" t="s">
        <v>145</v>
      </c>
      <c r="D53" s="13">
        <v>1</v>
      </c>
      <c r="E53" s="6" t="s">
        <v>66</v>
      </c>
      <c r="F53" s="7" t="e">
        <f>일위목록!#REF!</f>
        <v>#REF!</v>
      </c>
      <c r="G53" s="7" t="e">
        <f>일위목록!#REF!</f>
        <v>#REF!</v>
      </c>
      <c r="I53" s="8"/>
      <c r="K53" s="8"/>
    </row>
    <row r="54" spans="1:11" ht="24.95" customHeight="1">
      <c r="A54" s="17">
        <v>50</v>
      </c>
      <c r="B54" s="4" t="str">
        <f>일위목록!B47</f>
        <v>제41</v>
      </c>
      <c r="C54" s="5" t="str">
        <f>일위목록!C47</f>
        <v>호표 : 분기부 레일류(연마) 야간지하부 M@</v>
      </c>
      <c r="D54" s="6">
        <v>1</v>
      </c>
      <c r="E54" s="6" t="s">
        <v>122</v>
      </c>
      <c r="F54" s="7" t="e">
        <f>일위목록!#REF!</f>
        <v>#REF!</v>
      </c>
      <c r="G54" s="7" t="e">
        <f>일위목록!#REF!</f>
        <v>#REF!</v>
      </c>
      <c r="I54" s="8"/>
      <c r="K54" s="8"/>
    </row>
    <row r="55" spans="1:11" ht="24.95" customHeight="1">
      <c r="A55" s="17">
        <v>51</v>
      </c>
      <c r="B55" s="4" t="str">
        <f>일위목록!B48</f>
        <v>제42</v>
      </c>
      <c r="C55" s="5" t="str">
        <f>일위목록!C48</f>
        <v>호표 : 분기부 레일류(연마) 야간지상부 M@</v>
      </c>
      <c r="D55" s="6">
        <v>1</v>
      </c>
      <c r="E55" s="6" t="s">
        <v>122</v>
      </c>
      <c r="F55" s="7" t="e">
        <f>일위목록!#REF!</f>
        <v>#REF!</v>
      </c>
      <c r="G55" s="7" t="e">
        <f>일위목록!#REF!</f>
        <v>#REF!</v>
      </c>
      <c r="I55" s="8"/>
      <c r="K55" s="8"/>
    </row>
    <row r="56" spans="1:11" ht="24.95" customHeight="1">
      <c r="A56" s="17">
        <v>52</v>
      </c>
      <c r="B56" s="4" t="str">
        <f>일위목록!B49</f>
        <v>제43</v>
      </c>
      <c r="C56" s="5" t="str">
        <f>일위목록!C49</f>
        <v>호표 : 분기부 레일류(연마) 주간지상부 M@</v>
      </c>
      <c r="D56" s="6">
        <v>1</v>
      </c>
      <c r="E56" s="6" t="s">
        <v>122</v>
      </c>
      <c r="F56" s="7" t="e">
        <f>일위목록!#REF!</f>
        <v>#REF!</v>
      </c>
      <c r="G56" s="7" t="e">
        <f>일위목록!#REF!</f>
        <v>#REF!</v>
      </c>
      <c r="I56" s="8"/>
      <c r="K56" s="8"/>
    </row>
    <row r="57" spans="1:11" ht="24.95" customHeight="1">
      <c r="A57" s="17">
        <v>53</v>
      </c>
      <c r="B57" s="4" t="str">
        <f>일위목록!B50</f>
        <v>제44</v>
      </c>
      <c r="C57" s="5" t="str">
        <f>일위목록!C50</f>
        <v>호표 : 분기부 부속품 보수 야간지하부 개@</v>
      </c>
      <c r="D57" s="6">
        <v>1</v>
      </c>
      <c r="E57" s="6" t="s">
        <v>127</v>
      </c>
      <c r="F57" s="7" t="e">
        <f>일위목록!#REF!</f>
        <v>#REF!</v>
      </c>
      <c r="G57" s="7" t="e">
        <f>일위목록!#REF!</f>
        <v>#REF!</v>
      </c>
      <c r="I57" s="8"/>
      <c r="K57" s="8"/>
    </row>
    <row r="58" spans="1:11" ht="24.95" customHeight="1">
      <c r="A58" s="17">
        <v>54</v>
      </c>
      <c r="B58" s="4" t="str">
        <f>일위목록!B51</f>
        <v>제45</v>
      </c>
      <c r="C58" s="5" t="str">
        <f>일위목록!C51</f>
        <v>호표 : 분기부 부속품 보수 야간지상부 개@</v>
      </c>
      <c r="D58" s="6">
        <v>1</v>
      </c>
      <c r="E58" s="6" t="s">
        <v>127</v>
      </c>
      <c r="F58" s="7" t="e">
        <f>일위목록!#REF!</f>
        <v>#REF!</v>
      </c>
      <c r="G58" s="7" t="e">
        <f>일위목록!#REF!</f>
        <v>#REF!</v>
      </c>
      <c r="I58" s="8"/>
      <c r="K58" s="8"/>
    </row>
    <row r="59" spans="1:11" ht="24.95" customHeight="1">
      <c r="A59" s="17">
        <v>55</v>
      </c>
      <c r="B59" s="4" t="str">
        <f>일위목록!B52</f>
        <v>제46</v>
      </c>
      <c r="C59" s="5" t="str">
        <f>일위목록!C52</f>
        <v>호표 : 분기부 부속품 보수 주간지상부 개@</v>
      </c>
      <c r="D59" s="6">
        <v>1</v>
      </c>
      <c r="E59" s="6" t="s">
        <v>127</v>
      </c>
      <c r="F59" s="7" t="e">
        <f>일위목록!#REF!</f>
        <v>#REF!</v>
      </c>
      <c r="G59" s="7" t="e">
        <f>일위목록!#REF!</f>
        <v>#REF!</v>
      </c>
      <c r="I59" s="8"/>
      <c r="K59" s="8"/>
    </row>
    <row r="60" spans="1:11" ht="24.95" customHeight="1">
      <c r="A60" s="17">
        <v>56</v>
      </c>
      <c r="B60" s="4" t="str">
        <f>일위목록!B53</f>
        <v>제47</v>
      </c>
      <c r="C60" s="12" t="str">
        <f>일위목록!C53</f>
        <v>호표 : 배수로 응급복구 야간  개소@</v>
      </c>
      <c r="D60" s="6">
        <v>1</v>
      </c>
      <c r="E60" s="6" t="s">
        <v>122</v>
      </c>
      <c r="F60" s="7" t="e">
        <f>일위목록!#REF!</f>
        <v>#REF!</v>
      </c>
      <c r="G60" s="7" t="e">
        <f>일위목록!#REF!</f>
        <v>#REF!</v>
      </c>
      <c r="I60" s="8"/>
      <c r="K60" s="8"/>
    </row>
    <row r="61" spans="1:11" ht="24.95" customHeight="1">
      <c r="A61" s="17">
        <v>57</v>
      </c>
      <c r="B61" s="4" t="e">
        <f>일위목록!#REF!</f>
        <v>#REF!</v>
      </c>
      <c r="C61" s="12" t="e">
        <f>일위목록!#REF!</f>
        <v>#REF!</v>
      </c>
      <c r="D61" s="6">
        <v>1</v>
      </c>
      <c r="E61" s="6" t="s">
        <v>123</v>
      </c>
      <c r="F61" s="7" t="e">
        <f>일위목록!#REF!</f>
        <v>#REF!</v>
      </c>
      <c r="G61" s="7" t="e">
        <f>일위목록!#REF!</f>
        <v>#REF!</v>
      </c>
      <c r="I61" s="8"/>
      <c r="K61" s="8"/>
    </row>
    <row r="62" spans="1:11" ht="24.95" customHeight="1">
      <c r="A62" s="17">
        <v>58</v>
      </c>
      <c r="B62" s="4" t="str">
        <f>일위목록!B55</f>
        <v>제49</v>
      </c>
      <c r="C62" s="12" t="str">
        <f>일위목록!C55</f>
        <v>호표 : 레일탐상  kM@</v>
      </c>
      <c r="D62" s="6">
        <v>1</v>
      </c>
      <c r="E62" s="6" t="s">
        <v>124</v>
      </c>
      <c r="F62" s="7" t="e">
        <f>일위목록!#REF!</f>
        <v>#REF!</v>
      </c>
      <c r="G62" s="7" t="e">
        <f>일위목록!#REF!</f>
        <v>#REF!</v>
      </c>
      <c r="I62" s="8"/>
      <c r="K62" s="8"/>
    </row>
    <row r="63" spans="1:11" ht="24.95" customHeight="1">
      <c r="A63" s="17">
        <v>59</v>
      </c>
      <c r="B63" s="4" t="str">
        <f>일위목록!B54</f>
        <v>제48</v>
      </c>
      <c r="C63" s="114" t="str">
        <f>일위목록!C54</f>
        <v>호표 : 터널 물청소 뒷정리 작업 / ㎞@</v>
      </c>
      <c r="D63" s="13">
        <v>1</v>
      </c>
      <c r="E63" s="6" t="s">
        <v>125</v>
      </c>
      <c r="F63" s="7" t="e">
        <f>일위목록!#REF!</f>
        <v>#REF!</v>
      </c>
      <c r="G63" s="7" t="e">
        <f>일위목록!#REF!</f>
        <v>#REF!</v>
      </c>
      <c r="I63" s="8"/>
      <c r="K63" s="8"/>
    </row>
    <row r="64" spans="1:11" ht="24.95" customHeight="1">
      <c r="A64" s="17">
        <v>60</v>
      </c>
      <c r="B64" s="4" t="str">
        <f>일위목록!B56</f>
        <v>제50</v>
      </c>
      <c r="C64" s="114" t="str">
        <f>일위목록!C56</f>
        <v>호표 : 궤도제작업 야간지하부 KM@</v>
      </c>
      <c r="D64" s="13">
        <v>1</v>
      </c>
      <c r="E64" s="6" t="s">
        <v>125</v>
      </c>
      <c r="F64" s="7" t="e">
        <f>일위목록!#REF!</f>
        <v>#REF!</v>
      </c>
      <c r="G64" s="7" t="e">
        <f>일위목록!#REF!</f>
        <v>#REF!</v>
      </c>
      <c r="I64" s="8"/>
      <c r="K64" s="8"/>
    </row>
    <row r="65" spans="1:11" ht="24.95" customHeight="1">
      <c r="A65" s="17">
        <v>61</v>
      </c>
      <c r="B65" s="4" t="str">
        <f>일위목록!B57</f>
        <v>제51</v>
      </c>
      <c r="C65" s="114" t="str">
        <f>일위목록!C57</f>
        <v>호표 : 선로작업(보수 및 용역작업) 입회 및 업무보조 km@</v>
      </c>
      <c r="D65" s="13">
        <v>1</v>
      </c>
      <c r="E65" s="6" t="s">
        <v>125</v>
      </c>
      <c r="F65" s="7" t="e">
        <f>일위목록!#REF!</f>
        <v>#REF!</v>
      </c>
      <c r="G65" s="7" t="e">
        <f>일위목록!#REF!</f>
        <v>#REF!</v>
      </c>
      <c r="I65" s="8"/>
      <c r="K65" s="8"/>
    </row>
    <row r="66" spans="1:11" ht="24.95" customHeight="1">
      <c r="A66" s="17">
        <v>62</v>
      </c>
      <c r="B66" s="4" t="e">
        <f>일위목록!#REF!</f>
        <v>#REF!</v>
      </c>
      <c r="C66" s="12" t="e">
        <f>일위목록!#REF!</f>
        <v>#REF!</v>
      </c>
      <c r="D66" s="13">
        <v>1</v>
      </c>
      <c r="E66" s="6" t="s">
        <v>6</v>
      </c>
      <c r="F66" s="7"/>
      <c r="G66" s="7" t="e">
        <f>일위목록!#REF!</f>
        <v>#REF!</v>
      </c>
      <c r="I66" s="8"/>
      <c r="K66" s="8"/>
    </row>
    <row r="67" spans="1:11" ht="24.95" customHeight="1">
      <c r="A67" s="17">
        <v>63</v>
      </c>
      <c r="B67" s="4" t="e">
        <f>일위목록!#REF!</f>
        <v>#REF!</v>
      </c>
      <c r="C67" s="12" t="e">
        <f>일위목록!#REF!</f>
        <v>#REF!</v>
      </c>
      <c r="D67" s="13">
        <v>1</v>
      </c>
      <c r="E67" s="6" t="s">
        <v>126</v>
      </c>
      <c r="F67" s="7" t="e">
        <f>일위목록!#REF!</f>
        <v>#REF!</v>
      </c>
      <c r="G67" s="7" t="e">
        <f>일위목록!#REF!</f>
        <v>#REF!</v>
      </c>
      <c r="I67" s="8"/>
      <c r="K67" s="8"/>
    </row>
    <row r="68" spans="1:11" ht="24.95" customHeight="1">
      <c r="B68" s="14"/>
      <c r="C68" s="15"/>
      <c r="D68" s="6"/>
      <c r="E68" s="6"/>
      <c r="F68" s="7"/>
      <c r="G68" s="7"/>
    </row>
    <row r="69" spans="1:11" ht="24.95" customHeight="1">
      <c r="B69" s="14"/>
      <c r="C69" s="15"/>
      <c r="D69" s="6"/>
      <c r="E69" s="6"/>
      <c r="F69" s="7"/>
      <c r="G69" s="7"/>
    </row>
    <row r="70" spans="1:11" ht="24.95" customHeight="1">
      <c r="B70" s="14"/>
      <c r="C70" s="15"/>
      <c r="D70" s="6"/>
      <c r="E70" s="6"/>
      <c r="F70" s="7"/>
      <c r="G70" s="7"/>
    </row>
    <row r="71" spans="1:11" ht="24.95" customHeight="1">
      <c r="B71" s="14"/>
      <c r="C71" s="15"/>
      <c r="D71" s="6"/>
      <c r="E71" s="6"/>
      <c r="F71" s="7"/>
      <c r="G71" s="7"/>
    </row>
    <row r="72" spans="1:11" ht="24.95" customHeight="1">
      <c r="B72" s="14"/>
      <c r="C72" s="15"/>
      <c r="D72" s="6"/>
      <c r="E72" s="6"/>
      <c r="F72" s="7"/>
      <c r="G72" s="7"/>
    </row>
    <row r="73" spans="1:11" ht="24.95" customHeight="1">
      <c r="B73" s="14"/>
      <c r="C73" s="15"/>
      <c r="D73" s="6"/>
      <c r="E73" s="6"/>
      <c r="F73" s="7"/>
      <c r="G73" s="7"/>
    </row>
    <row r="74" spans="1:11" ht="24.95" customHeight="1">
      <c r="B74" s="14"/>
      <c r="C74" s="15"/>
      <c r="D74" s="6"/>
      <c r="E74" s="6"/>
      <c r="F74" s="7"/>
      <c r="G74" s="7"/>
    </row>
    <row r="75" spans="1:11" ht="24.95" customHeight="1">
      <c r="B75" s="14"/>
      <c r="C75" s="15"/>
      <c r="D75" s="6"/>
      <c r="E75" s="6"/>
      <c r="F75" s="7"/>
      <c r="G75" s="7"/>
    </row>
    <row r="76" spans="1:11" ht="24.95" customHeight="1">
      <c r="B76" s="14"/>
      <c r="C76" s="15"/>
      <c r="D76" s="6"/>
      <c r="E76" s="6"/>
      <c r="F76" s="7"/>
      <c r="G76" s="7"/>
    </row>
    <row r="77" spans="1:11" ht="24.95" customHeight="1">
      <c r="B77" s="14"/>
      <c r="C77" s="15"/>
      <c r="D77" s="6"/>
      <c r="E77" s="6"/>
      <c r="F77" s="7"/>
      <c r="G77" s="7"/>
    </row>
    <row r="78" spans="1:11" ht="24.95" customHeight="1">
      <c r="B78" s="14"/>
      <c r="C78" s="15"/>
      <c r="D78" s="6"/>
      <c r="E78" s="6"/>
      <c r="F78" s="7"/>
      <c r="G78" s="7"/>
    </row>
    <row r="79" spans="1:11" ht="24.95" customHeight="1">
      <c r="B79" s="14"/>
      <c r="C79" s="15"/>
      <c r="D79" s="6"/>
      <c r="E79" s="6"/>
      <c r="F79" s="7"/>
      <c r="G79" s="7"/>
    </row>
    <row r="80" spans="1:11" ht="24.95" customHeight="1">
      <c r="B80" s="14"/>
      <c r="C80" s="15"/>
      <c r="D80" s="6"/>
      <c r="E80" s="6"/>
      <c r="F80" s="7"/>
      <c r="G80" s="7"/>
    </row>
    <row r="81" spans="2:7" ht="24.95" customHeight="1">
      <c r="B81" s="14"/>
      <c r="C81" s="15"/>
      <c r="D81" s="6"/>
      <c r="E81" s="6"/>
      <c r="F81" s="7"/>
      <c r="G81" s="7"/>
    </row>
    <row r="82" spans="2:7" ht="24.95" customHeight="1">
      <c r="B82" s="14"/>
      <c r="C82" s="15"/>
      <c r="D82" s="6"/>
      <c r="E82" s="6"/>
      <c r="F82" s="7"/>
      <c r="G82" s="7"/>
    </row>
    <row r="83" spans="2:7" ht="24.95" customHeight="1">
      <c r="B83" s="14"/>
      <c r="C83" s="15"/>
      <c r="D83" s="6"/>
      <c r="E83" s="6"/>
      <c r="F83" s="7"/>
      <c r="G83" s="7"/>
    </row>
    <row r="84" spans="2:7" ht="18" customHeight="1">
      <c r="B84" s="14"/>
      <c r="C84" s="15"/>
      <c r="D84" s="6"/>
      <c r="E84" s="6"/>
      <c r="F84" s="7"/>
      <c r="G84" s="7"/>
    </row>
    <row r="85" spans="2:7" ht="18" customHeight="1">
      <c r="B85" s="14"/>
      <c r="C85" s="15"/>
      <c r="D85" s="6"/>
      <c r="E85" s="6"/>
      <c r="F85" s="7"/>
      <c r="G85" s="7"/>
    </row>
    <row r="86" spans="2:7" ht="18" customHeight="1">
      <c r="B86" s="14"/>
      <c r="C86" s="15"/>
      <c r="D86" s="6"/>
      <c r="E86" s="6"/>
      <c r="F86" s="7"/>
      <c r="G86" s="7"/>
    </row>
    <row r="87" spans="2:7" ht="18" customHeight="1">
      <c r="B87" s="14"/>
      <c r="C87" s="15"/>
      <c r="D87" s="6"/>
      <c r="E87" s="6"/>
      <c r="F87" s="7"/>
      <c r="G87" s="7"/>
    </row>
    <row r="88" spans="2:7" ht="18" customHeight="1">
      <c r="B88" s="14"/>
      <c r="C88" s="15"/>
      <c r="D88" s="6"/>
      <c r="E88" s="6"/>
      <c r="F88" s="7"/>
      <c r="G88" s="7"/>
    </row>
    <row r="89" spans="2:7" ht="18" customHeight="1">
      <c r="B89" s="14"/>
      <c r="C89" s="15"/>
      <c r="D89" s="6"/>
      <c r="E89" s="6"/>
      <c r="F89" s="7"/>
      <c r="G89" s="7"/>
    </row>
    <row r="90" spans="2:7" ht="18" customHeight="1">
      <c r="B90" s="14"/>
      <c r="C90" s="15"/>
      <c r="D90" s="6"/>
      <c r="E90" s="6"/>
      <c r="F90" s="7"/>
      <c r="G90" s="7"/>
    </row>
    <row r="91" spans="2:7" ht="18" customHeight="1">
      <c r="B91" s="14"/>
      <c r="C91" s="15"/>
      <c r="D91" s="6"/>
      <c r="E91" s="6"/>
      <c r="F91" s="7"/>
      <c r="G91" s="7"/>
    </row>
    <row r="92" spans="2:7" ht="18" customHeight="1">
      <c r="B92" s="14"/>
      <c r="C92" s="15"/>
      <c r="D92" s="6"/>
      <c r="E92" s="6"/>
      <c r="F92" s="7"/>
      <c r="G92" s="7"/>
    </row>
    <row r="93" spans="2:7" ht="18" customHeight="1">
      <c r="B93" s="14"/>
      <c r="C93" s="15"/>
      <c r="D93" s="6"/>
      <c r="E93" s="6"/>
      <c r="F93" s="7"/>
      <c r="G93" s="7"/>
    </row>
    <row r="94" spans="2:7" ht="18" customHeight="1">
      <c r="B94" s="14"/>
      <c r="C94" s="15"/>
      <c r="D94" s="6"/>
      <c r="E94" s="6"/>
      <c r="F94" s="7"/>
      <c r="G94" s="7"/>
    </row>
    <row r="95" spans="2:7" ht="18" customHeight="1">
      <c r="B95" s="14"/>
      <c r="C95" s="15"/>
      <c r="D95" s="6"/>
      <c r="E95" s="6"/>
      <c r="F95" s="7"/>
      <c r="G95" s="7"/>
    </row>
    <row r="96" spans="2:7" ht="18" customHeight="1">
      <c r="B96" s="14"/>
      <c r="C96" s="15"/>
      <c r="D96" s="6"/>
      <c r="E96" s="6"/>
      <c r="F96" s="7"/>
      <c r="G96" s="7"/>
    </row>
    <row r="97" spans="2:7" ht="18" customHeight="1">
      <c r="B97" s="14"/>
      <c r="C97" s="15"/>
      <c r="D97" s="6"/>
      <c r="E97" s="6"/>
      <c r="F97" s="7"/>
      <c r="G97" s="7"/>
    </row>
    <row r="98" spans="2:7" ht="18" customHeight="1">
      <c r="B98" s="14"/>
      <c r="C98" s="15"/>
      <c r="D98" s="6"/>
      <c r="E98" s="6"/>
      <c r="F98" s="7"/>
      <c r="G98" s="7"/>
    </row>
    <row r="99" spans="2:7" ht="18" customHeight="1">
      <c r="B99" s="14"/>
      <c r="C99" s="15"/>
      <c r="D99" s="6"/>
      <c r="E99" s="6"/>
      <c r="F99" s="7"/>
      <c r="G99" s="7"/>
    </row>
    <row r="100" spans="2:7" ht="18" customHeight="1">
      <c r="B100" s="14"/>
      <c r="C100" s="15"/>
      <c r="D100" s="6"/>
      <c r="E100" s="6"/>
      <c r="F100" s="7"/>
      <c r="G100" s="7"/>
    </row>
    <row r="101" spans="2:7" ht="18" customHeight="1">
      <c r="B101" s="14"/>
      <c r="C101" s="15"/>
      <c r="D101" s="6"/>
      <c r="E101" s="6"/>
      <c r="F101" s="7"/>
      <c r="G101" s="7"/>
    </row>
    <row r="102" spans="2:7" ht="18" customHeight="1">
      <c r="B102" s="14"/>
      <c r="C102" s="15"/>
      <c r="D102" s="6"/>
      <c r="E102" s="6"/>
      <c r="F102" s="7"/>
      <c r="G102" s="7"/>
    </row>
    <row r="103" spans="2:7" ht="18" customHeight="1">
      <c r="B103" s="14"/>
      <c r="C103" s="15"/>
      <c r="D103" s="6"/>
      <c r="E103" s="6"/>
      <c r="F103" s="7"/>
      <c r="G103" s="7"/>
    </row>
    <row r="104" spans="2:7" ht="18" customHeight="1">
      <c r="B104" s="14"/>
      <c r="C104" s="15"/>
      <c r="D104" s="6"/>
      <c r="E104" s="6"/>
      <c r="F104" s="7"/>
      <c r="G104" s="7"/>
    </row>
    <row r="105" spans="2:7" ht="18" customHeight="1">
      <c r="B105" s="14"/>
      <c r="C105" s="15"/>
      <c r="D105" s="6"/>
      <c r="E105" s="6"/>
      <c r="F105" s="7"/>
      <c r="G105" s="7"/>
    </row>
    <row r="106" spans="2:7" ht="18" customHeight="1">
      <c r="B106" s="14"/>
      <c r="C106" s="15"/>
      <c r="D106" s="6"/>
      <c r="E106" s="6"/>
      <c r="F106" s="7"/>
      <c r="G106" s="7"/>
    </row>
    <row r="107" spans="2:7" ht="18" customHeight="1">
      <c r="B107" s="14"/>
      <c r="C107" s="15"/>
      <c r="D107" s="6"/>
      <c r="E107" s="6"/>
      <c r="F107" s="7"/>
      <c r="G107" s="7"/>
    </row>
    <row r="108" spans="2:7" ht="18" customHeight="1">
      <c r="B108" s="14"/>
      <c r="C108" s="15"/>
      <c r="D108" s="6"/>
      <c r="E108" s="6"/>
      <c r="F108" s="7"/>
      <c r="G108" s="7"/>
    </row>
    <row r="109" spans="2:7" ht="18" customHeight="1">
      <c r="B109" s="14"/>
      <c r="C109" s="15"/>
      <c r="D109" s="6"/>
      <c r="E109" s="6"/>
      <c r="F109" s="7"/>
      <c r="G109" s="7"/>
    </row>
    <row r="110" spans="2:7" ht="18" customHeight="1">
      <c r="B110" s="14"/>
      <c r="C110" s="15"/>
      <c r="D110" s="6"/>
      <c r="E110" s="6"/>
      <c r="F110" s="7"/>
      <c r="G110" s="7"/>
    </row>
    <row r="111" spans="2:7" ht="18" customHeight="1">
      <c r="B111" s="14"/>
      <c r="C111" s="15"/>
      <c r="D111" s="6"/>
      <c r="E111" s="6"/>
      <c r="F111" s="7"/>
      <c r="G111" s="7"/>
    </row>
    <row r="112" spans="2:7" ht="18" customHeight="1">
      <c r="B112" s="14"/>
      <c r="C112" s="15"/>
      <c r="D112" s="6"/>
      <c r="E112" s="6"/>
      <c r="F112" s="7"/>
      <c r="G112" s="7"/>
    </row>
    <row r="113" spans="2:7" ht="18" customHeight="1">
      <c r="B113" s="14"/>
      <c r="C113" s="15"/>
      <c r="D113" s="6"/>
      <c r="E113" s="6"/>
      <c r="F113" s="7"/>
      <c r="G113" s="7"/>
    </row>
    <row r="114" spans="2:7" ht="18" customHeight="1">
      <c r="B114" s="14"/>
      <c r="C114" s="15"/>
      <c r="D114" s="6"/>
      <c r="E114" s="6"/>
      <c r="F114" s="7"/>
      <c r="G114" s="7"/>
    </row>
    <row r="115" spans="2:7" ht="18" customHeight="1">
      <c r="B115" s="14"/>
      <c r="C115" s="15"/>
      <c r="D115" s="6"/>
      <c r="E115" s="6"/>
      <c r="F115" s="7"/>
      <c r="G115" s="7"/>
    </row>
    <row r="116" spans="2:7" ht="18" customHeight="1">
      <c r="B116" s="14"/>
      <c r="C116" s="15"/>
      <c r="D116" s="6"/>
      <c r="E116" s="6"/>
      <c r="F116" s="7"/>
      <c r="G116" s="7"/>
    </row>
    <row r="117" spans="2:7" ht="18" customHeight="1">
      <c r="B117" s="14"/>
      <c r="C117" s="15"/>
      <c r="D117" s="6"/>
      <c r="E117" s="6"/>
      <c r="F117" s="7"/>
      <c r="G117" s="7"/>
    </row>
    <row r="118" spans="2:7" ht="18" customHeight="1">
      <c r="B118" s="14"/>
      <c r="C118" s="15"/>
      <c r="D118" s="6"/>
      <c r="E118" s="6"/>
      <c r="F118" s="7"/>
      <c r="G118" s="7"/>
    </row>
    <row r="119" spans="2:7" ht="18" customHeight="1">
      <c r="B119" s="14"/>
      <c r="C119" s="15"/>
      <c r="D119" s="6"/>
      <c r="E119" s="6"/>
      <c r="F119" s="7"/>
      <c r="G119" s="7"/>
    </row>
    <row r="120" spans="2:7" ht="18" customHeight="1">
      <c r="B120" s="14"/>
      <c r="C120" s="15"/>
      <c r="D120" s="6"/>
      <c r="E120" s="6"/>
      <c r="F120" s="7"/>
      <c r="G120" s="7"/>
    </row>
    <row r="121" spans="2:7" ht="18" customHeight="1">
      <c r="B121" s="14"/>
      <c r="C121" s="15"/>
      <c r="D121" s="6"/>
      <c r="E121" s="6"/>
      <c r="F121" s="7"/>
      <c r="G121" s="7"/>
    </row>
    <row r="122" spans="2:7" ht="18" customHeight="1">
      <c r="B122" s="14"/>
      <c r="C122" s="15"/>
      <c r="D122" s="6"/>
      <c r="E122" s="6"/>
      <c r="F122" s="7"/>
      <c r="G122" s="7"/>
    </row>
    <row r="123" spans="2:7" ht="18" customHeight="1">
      <c r="B123" s="14"/>
      <c r="C123" s="15"/>
      <c r="D123" s="6"/>
      <c r="E123" s="6"/>
      <c r="F123" s="7"/>
      <c r="G123" s="7"/>
    </row>
    <row r="124" spans="2:7" ht="18" customHeight="1">
      <c r="B124" s="14"/>
      <c r="C124" s="15"/>
      <c r="D124" s="6"/>
      <c r="E124" s="6"/>
      <c r="F124" s="7"/>
      <c r="G124" s="7"/>
    </row>
    <row r="125" spans="2:7" ht="18" customHeight="1">
      <c r="B125" s="14"/>
      <c r="C125" s="15"/>
      <c r="D125" s="6"/>
      <c r="E125" s="6"/>
      <c r="F125" s="7"/>
      <c r="G125" s="7"/>
    </row>
    <row r="126" spans="2:7" ht="18" customHeight="1">
      <c r="B126" s="14"/>
      <c r="C126" s="15"/>
      <c r="D126" s="6"/>
      <c r="E126" s="6"/>
      <c r="F126" s="7"/>
      <c r="G126" s="7"/>
    </row>
    <row r="127" spans="2:7" ht="18" customHeight="1">
      <c r="B127" s="14"/>
      <c r="C127" s="15"/>
      <c r="D127" s="6"/>
      <c r="E127" s="6"/>
      <c r="F127" s="7"/>
      <c r="G127" s="7"/>
    </row>
    <row r="128" spans="2:7" ht="18" customHeight="1">
      <c r="B128" s="14"/>
      <c r="C128" s="15"/>
      <c r="D128" s="6"/>
      <c r="E128" s="6"/>
      <c r="F128" s="7"/>
      <c r="G128" s="7"/>
    </row>
    <row r="129" spans="2:7" ht="18" customHeight="1">
      <c r="B129" s="14"/>
      <c r="C129" s="15"/>
      <c r="D129" s="6"/>
      <c r="E129" s="6"/>
      <c r="F129" s="7"/>
      <c r="G129" s="7"/>
    </row>
    <row r="130" spans="2:7" ht="18" customHeight="1">
      <c r="B130" s="14"/>
      <c r="C130" s="15"/>
      <c r="D130" s="6"/>
      <c r="E130" s="6"/>
      <c r="F130" s="7"/>
      <c r="G130" s="7"/>
    </row>
    <row r="131" spans="2:7" ht="18" customHeight="1">
      <c r="B131" s="14"/>
      <c r="C131" s="15"/>
      <c r="D131" s="6"/>
      <c r="E131" s="6"/>
      <c r="F131" s="7"/>
      <c r="G131" s="7"/>
    </row>
    <row r="132" spans="2:7" ht="18" customHeight="1">
      <c r="B132" s="14"/>
      <c r="C132" s="15"/>
      <c r="D132" s="6"/>
      <c r="E132" s="6"/>
      <c r="F132" s="7"/>
      <c r="G132" s="7"/>
    </row>
    <row r="133" spans="2:7" ht="18" customHeight="1">
      <c r="B133" s="14"/>
      <c r="C133" s="15"/>
      <c r="D133" s="6"/>
      <c r="E133" s="6"/>
      <c r="F133" s="7"/>
      <c r="G133" s="7"/>
    </row>
    <row r="134" spans="2:7" ht="18" customHeight="1">
      <c r="B134" s="14"/>
      <c r="C134" s="15"/>
      <c r="D134" s="6"/>
      <c r="E134" s="6"/>
      <c r="F134" s="7"/>
      <c r="G134" s="7"/>
    </row>
    <row r="135" spans="2:7" ht="18" customHeight="1">
      <c r="B135" s="14"/>
      <c r="C135" s="15"/>
      <c r="D135" s="6"/>
      <c r="E135" s="6"/>
      <c r="F135" s="7"/>
      <c r="G135" s="7"/>
    </row>
    <row r="136" spans="2:7" ht="18" customHeight="1">
      <c r="B136" s="14"/>
      <c r="C136" s="15"/>
      <c r="D136" s="6"/>
      <c r="E136" s="6"/>
      <c r="F136" s="7"/>
      <c r="G136" s="7"/>
    </row>
    <row r="137" spans="2:7" ht="18" customHeight="1">
      <c r="B137" s="14"/>
      <c r="C137" s="15"/>
      <c r="D137" s="6"/>
      <c r="E137" s="6"/>
      <c r="F137" s="7"/>
      <c r="G137" s="7"/>
    </row>
    <row r="138" spans="2:7" ht="18" customHeight="1">
      <c r="B138" s="14"/>
      <c r="C138" s="15"/>
      <c r="D138" s="6"/>
      <c r="E138" s="6"/>
      <c r="F138" s="7"/>
      <c r="G138" s="7"/>
    </row>
    <row r="139" spans="2:7" ht="18" customHeight="1">
      <c r="B139" s="14"/>
      <c r="C139" s="15"/>
      <c r="D139" s="6"/>
      <c r="E139" s="6"/>
      <c r="F139" s="7"/>
      <c r="G139" s="7"/>
    </row>
    <row r="140" spans="2:7" ht="18" customHeight="1">
      <c r="B140" s="14"/>
      <c r="C140" s="15"/>
      <c r="D140" s="6"/>
      <c r="E140" s="6"/>
      <c r="F140" s="7"/>
      <c r="G140" s="7"/>
    </row>
    <row r="141" spans="2:7" ht="18" customHeight="1">
      <c r="B141" s="14"/>
      <c r="C141" s="15"/>
      <c r="D141" s="6"/>
      <c r="E141" s="6"/>
      <c r="F141" s="7"/>
      <c r="G141" s="7"/>
    </row>
    <row r="142" spans="2:7" ht="18" customHeight="1">
      <c r="B142" s="14"/>
      <c r="C142" s="15"/>
      <c r="D142" s="6"/>
      <c r="E142" s="6"/>
      <c r="F142" s="7"/>
      <c r="G142" s="7"/>
    </row>
    <row r="143" spans="2:7" ht="18" customHeight="1">
      <c r="B143" s="14"/>
      <c r="C143" s="15"/>
      <c r="D143" s="6"/>
      <c r="E143" s="6"/>
      <c r="F143" s="7"/>
      <c r="G143" s="7"/>
    </row>
    <row r="144" spans="2:7" ht="18" customHeight="1">
      <c r="B144" s="14"/>
      <c r="C144" s="15"/>
      <c r="D144" s="6"/>
      <c r="E144" s="6"/>
      <c r="F144" s="7"/>
      <c r="G144" s="7"/>
    </row>
    <row r="145" spans="2:7" ht="18" customHeight="1">
      <c r="B145" s="14"/>
      <c r="C145" s="15"/>
      <c r="D145" s="6"/>
      <c r="E145" s="6"/>
      <c r="F145" s="7"/>
      <c r="G145" s="7"/>
    </row>
    <row r="146" spans="2:7" ht="18" customHeight="1">
      <c r="B146" s="14"/>
      <c r="C146" s="15"/>
      <c r="D146" s="6"/>
      <c r="E146" s="6"/>
      <c r="F146" s="7"/>
      <c r="G146" s="7"/>
    </row>
    <row r="147" spans="2:7" ht="18" customHeight="1">
      <c r="B147" s="14"/>
      <c r="C147" s="15"/>
      <c r="D147" s="6"/>
      <c r="E147" s="6"/>
      <c r="F147" s="7"/>
      <c r="G147" s="7"/>
    </row>
    <row r="148" spans="2:7" ht="18" customHeight="1">
      <c r="B148" s="14"/>
      <c r="C148" s="15"/>
      <c r="D148" s="6"/>
      <c r="E148" s="6"/>
      <c r="F148" s="7"/>
      <c r="G148" s="7"/>
    </row>
    <row r="149" spans="2:7" ht="18" customHeight="1">
      <c r="B149" s="14"/>
      <c r="C149" s="15"/>
      <c r="D149" s="6"/>
      <c r="E149" s="6"/>
      <c r="F149" s="7"/>
      <c r="G149" s="7"/>
    </row>
    <row r="150" spans="2:7" ht="18" customHeight="1">
      <c r="B150" s="14"/>
      <c r="C150" s="15"/>
      <c r="D150" s="6"/>
      <c r="E150" s="6"/>
      <c r="F150" s="7"/>
      <c r="G150" s="7"/>
    </row>
    <row r="151" spans="2:7" ht="18" customHeight="1">
      <c r="B151" s="14"/>
      <c r="C151" s="15"/>
      <c r="D151" s="6"/>
      <c r="E151" s="6"/>
      <c r="F151" s="7"/>
      <c r="G151" s="7"/>
    </row>
    <row r="152" spans="2:7" ht="18" customHeight="1">
      <c r="B152" s="14"/>
      <c r="C152" s="15"/>
      <c r="D152" s="6"/>
      <c r="E152" s="6"/>
      <c r="F152" s="7"/>
      <c r="G152" s="7"/>
    </row>
    <row r="153" spans="2:7" ht="18" customHeight="1">
      <c r="B153" s="14"/>
      <c r="C153" s="15"/>
      <c r="D153" s="6"/>
      <c r="E153" s="6"/>
      <c r="F153" s="7"/>
      <c r="G153" s="7"/>
    </row>
    <row r="154" spans="2:7" ht="18" customHeight="1">
      <c r="B154" s="14"/>
      <c r="C154" s="15"/>
      <c r="D154" s="6"/>
      <c r="E154" s="6"/>
      <c r="F154" s="7"/>
      <c r="G154" s="7"/>
    </row>
    <row r="155" spans="2:7" ht="18" customHeight="1">
      <c r="B155" s="14"/>
      <c r="C155" s="15"/>
      <c r="D155" s="6"/>
      <c r="E155" s="6"/>
      <c r="F155" s="7"/>
      <c r="G155" s="7"/>
    </row>
    <row r="156" spans="2:7" ht="18" customHeight="1">
      <c r="B156" s="14"/>
      <c r="C156" s="15"/>
      <c r="D156" s="6"/>
      <c r="E156" s="6"/>
      <c r="F156" s="7"/>
      <c r="G156" s="7"/>
    </row>
    <row r="157" spans="2:7" ht="18" customHeight="1">
      <c r="B157" s="14"/>
      <c r="C157" s="15"/>
      <c r="D157" s="6"/>
      <c r="E157" s="6"/>
      <c r="F157" s="7"/>
      <c r="G157" s="7"/>
    </row>
    <row r="158" spans="2:7" ht="18" customHeight="1">
      <c r="B158" s="14"/>
      <c r="C158" s="15"/>
      <c r="D158" s="6"/>
      <c r="E158" s="6"/>
      <c r="F158" s="7"/>
      <c r="G158" s="7"/>
    </row>
    <row r="159" spans="2:7" ht="18" customHeight="1">
      <c r="B159" s="14"/>
      <c r="C159" s="15"/>
      <c r="D159" s="6"/>
      <c r="E159" s="6"/>
      <c r="F159" s="7"/>
      <c r="G159" s="7"/>
    </row>
    <row r="160" spans="2:7" ht="18" customHeight="1">
      <c r="B160" s="14"/>
      <c r="C160" s="15"/>
      <c r="D160" s="6"/>
      <c r="E160" s="6"/>
      <c r="F160" s="7"/>
      <c r="G160" s="7"/>
    </row>
    <row r="161" spans="2:7" ht="18" customHeight="1">
      <c r="B161" s="14"/>
      <c r="C161" s="15"/>
      <c r="D161" s="6"/>
      <c r="E161" s="6"/>
      <c r="F161" s="7"/>
      <c r="G161" s="7"/>
    </row>
    <row r="162" spans="2:7" ht="18" customHeight="1">
      <c r="B162" s="14"/>
      <c r="C162" s="15"/>
      <c r="D162" s="6"/>
      <c r="E162" s="6"/>
      <c r="F162" s="7"/>
      <c r="G162" s="7"/>
    </row>
    <row r="163" spans="2:7" ht="18" customHeight="1">
      <c r="B163" s="14"/>
      <c r="C163" s="15"/>
      <c r="D163" s="6"/>
      <c r="E163" s="6"/>
      <c r="F163" s="7"/>
      <c r="G163" s="7"/>
    </row>
    <row r="164" spans="2:7" ht="18" customHeight="1">
      <c r="B164" s="14"/>
      <c r="C164" s="15"/>
      <c r="D164" s="6"/>
      <c r="E164" s="6"/>
      <c r="F164" s="7"/>
      <c r="G164" s="7"/>
    </row>
    <row r="165" spans="2:7" ht="18" customHeight="1">
      <c r="B165" s="14"/>
      <c r="C165" s="15"/>
      <c r="D165" s="6"/>
      <c r="E165" s="6"/>
      <c r="F165" s="7"/>
      <c r="G165" s="7"/>
    </row>
    <row r="166" spans="2:7" ht="18" customHeight="1">
      <c r="B166" s="14"/>
      <c r="C166" s="15"/>
      <c r="D166" s="6"/>
      <c r="E166" s="6"/>
      <c r="F166" s="7"/>
      <c r="G166" s="7"/>
    </row>
    <row r="167" spans="2:7" ht="18" customHeight="1">
      <c r="B167" s="14"/>
      <c r="C167" s="15"/>
      <c r="D167" s="6"/>
      <c r="E167" s="6"/>
      <c r="F167" s="7"/>
      <c r="G167" s="7"/>
    </row>
    <row r="168" spans="2:7" ht="18" customHeight="1">
      <c r="B168" s="14"/>
      <c r="C168" s="15"/>
      <c r="D168" s="6"/>
      <c r="E168" s="6"/>
      <c r="F168" s="7"/>
      <c r="G168" s="7"/>
    </row>
    <row r="169" spans="2:7" ht="18" customHeight="1">
      <c r="B169" s="14"/>
      <c r="C169" s="15"/>
      <c r="D169" s="6"/>
      <c r="E169" s="6"/>
      <c r="F169" s="7"/>
      <c r="G169" s="7"/>
    </row>
    <row r="170" spans="2:7" ht="18" customHeight="1">
      <c r="B170" s="14"/>
      <c r="C170" s="15"/>
      <c r="D170" s="6"/>
      <c r="E170" s="6"/>
      <c r="F170" s="7"/>
      <c r="G170" s="7"/>
    </row>
    <row r="171" spans="2:7" ht="18" customHeight="1">
      <c r="B171" s="14"/>
      <c r="C171" s="15"/>
      <c r="D171" s="6"/>
      <c r="E171" s="6"/>
      <c r="F171" s="7"/>
      <c r="G171" s="7"/>
    </row>
    <row r="172" spans="2:7" ht="18" customHeight="1">
      <c r="B172" s="14"/>
      <c r="C172" s="15"/>
      <c r="D172" s="6"/>
      <c r="E172" s="6"/>
      <c r="F172" s="7"/>
      <c r="G172" s="7"/>
    </row>
    <row r="173" spans="2:7" ht="18" customHeight="1">
      <c r="B173" s="14"/>
      <c r="C173" s="15"/>
      <c r="D173" s="6"/>
      <c r="E173" s="6"/>
      <c r="F173" s="7"/>
      <c r="G173" s="7"/>
    </row>
    <row r="174" spans="2:7" ht="18" customHeight="1">
      <c r="B174" s="14"/>
      <c r="C174" s="15"/>
      <c r="D174" s="6"/>
      <c r="E174" s="6"/>
      <c r="F174" s="7"/>
      <c r="G174" s="7"/>
    </row>
    <row r="175" spans="2:7" ht="18" customHeight="1">
      <c r="B175" s="14"/>
      <c r="C175" s="15"/>
      <c r="D175" s="6"/>
      <c r="E175" s="6"/>
      <c r="F175" s="7"/>
      <c r="G175" s="7"/>
    </row>
    <row r="176" spans="2:7" ht="18" customHeight="1">
      <c r="B176" s="14"/>
      <c r="C176" s="15"/>
      <c r="D176" s="6"/>
      <c r="E176" s="6"/>
      <c r="F176" s="7"/>
      <c r="G176" s="7"/>
    </row>
    <row r="177" spans="2:7" ht="18" customHeight="1">
      <c r="B177" s="14"/>
      <c r="C177" s="15"/>
      <c r="D177" s="6"/>
      <c r="E177" s="6"/>
      <c r="F177" s="7"/>
      <c r="G177" s="7"/>
    </row>
    <row r="178" spans="2:7" ht="18" customHeight="1">
      <c r="B178" s="14"/>
      <c r="C178" s="15"/>
      <c r="D178" s="6"/>
      <c r="E178" s="6"/>
      <c r="F178" s="7"/>
      <c r="G178" s="7"/>
    </row>
    <row r="179" spans="2:7" ht="18" customHeight="1">
      <c r="B179" s="14"/>
      <c r="C179" s="15"/>
      <c r="D179" s="6"/>
      <c r="E179" s="6"/>
      <c r="F179" s="7"/>
      <c r="G179" s="7"/>
    </row>
    <row r="180" spans="2:7" ht="18" customHeight="1">
      <c r="B180" s="14"/>
      <c r="C180" s="15"/>
      <c r="D180" s="6"/>
      <c r="E180" s="6"/>
      <c r="F180" s="7"/>
      <c r="G180" s="7"/>
    </row>
    <row r="181" spans="2:7" ht="18" customHeight="1">
      <c r="B181" s="14"/>
      <c r="C181" s="15"/>
      <c r="D181" s="6"/>
      <c r="E181" s="6"/>
      <c r="F181" s="7"/>
      <c r="G181" s="7"/>
    </row>
    <row r="182" spans="2:7" ht="18" customHeight="1">
      <c r="B182" s="14"/>
      <c r="C182" s="15"/>
      <c r="D182" s="6"/>
      <c r="E182" s="6"/>
      <c r="F182" s="7"/>
      <c r="G182" s="7"/>
    </row>
    <row r="183" spans="2:7" ht="18" customHeight="1">
      <c r="B183" s="14"/>
      <c r="C183" s="15"/>
      <c r="D183" s="6"/>
      <c r="E183" s="6"/>
      <c r="F183" s="7"/>
      <c r="G183" s="7"/>
    </row>
    <row r="184" spans="2:7" ht="18" customHeight="1">
      <c r="B184" s="14"/>
      <c r="C184" s="15"/>
      <c r="D184" s="6"/>
      <c r="E184" s="6"/>
      <c r="F184" s="7"/>
      <c r="G184" s="7"/>
    </row>
    <row r="185" spans="2:7" ht="18" customHeight="1">
      <c r="B185" s="14"/>
      <c r="C185" s="15"/>
      <c r="D185" s="6"/>
      <c r="E185" s="6"/>
      <c r="F185" s="7"/>
      <c r="G185" s="7"/>
    </row>
    <row r="186" spans="2:7" ht="18" customHeight="1">
      <c r="B186" s="14"/>
      <c r="C186" s="15"/>
      <c r="D186" s="6"/>
      <c r="E186" s="6"/>
      <c r="F186" s="7"/>
      <c r="G186" s="7"/>
    </row>
    <row r="187" spans="2:7" ht="18" customHeight="1">
      <c r="B187" s="14"/>
      <c r="C187" s="15"/>
      <c r="D187" s="6"/>
      <c r="E187" s="6"/>
      <c r="F187" s="7"/>
      <c r="G187" s="7"/>
    </row>
    <row r="188" spans="2:7" ht="18" customHeight="1">
      <c r="B188" s="14"/>
      <c r="C188" s="15"/>
      <c r="D188" s="6"/>
      <c r="E188" s="6"/>
      <c r="F188" s="7"/>
      <c r="G188" s="7"/>
    </row>
    <row r="189" spans="2:7" ht="18" customHeight="1">
      <c r="B189" s="14"/>
      <c r="C189" s="15"/>
      <c r="D189" s="6"/>
      <c r="E189" s="6"/>
      <c r="F189" s="7"/>
      <c r="G189" s="7"/>
    </row>
    <row r="190" spans="2:7" ht="18" customHeight="1">
      <c r="B190" s="14"/>
      <c r="C190" s="15"/>
      <c r="D190" s="6"/>
      <c r="E190" s="6"/>
      <c r="F190" s="7"/>
      <c r="G190" s="7"/>
    </row>
    <row r="191" spans="2:7" ht="18" customHeight="1">
      <c r="B191" s="14"/>
      <c r="C191" s="15"/>
      <c r="D191" s="6"/>
      <c r="E191" s="6"/>
      <c r="F191" s="7"/>
      <c r="G191" s="7"/>
    </row>
    <row r="192" spans="2:7" ht="18" customHeight="1">
      <c r="B192" s="14"/>
      <c r="C192" s="15"/>
      <c r="D192" s="6"/>
      <c r="E192" s="6"/>
      <c r="F192" s="7"/>
      <c r="G192" s="7"/>
    </row>
    <row r="193" spans="2:7" ht="18" customHeight="1">
      <c r="B193" s="14"/>
      <c r="C193" s="15"/>
      <c r="D193" s="6"/>
      <c r="E193" s="6"/>
      <c r="F193" s="7"/>
      <c r="G193" s="7"/>
    </row>
    <row r="194" spans="2:7" ht="18" customHeight="1">
      <c r="B194" s="14"/>
      <c r="C194" s="15"/>
      <c r="D194" s="6"/>
      <c r="E194" s="6"/>
      <c r="F194" s="7"/>
      <c r="G194" s="7"/>
    </row>
    <row r="195" spans="2:7" ht="18" customHeight="1">
      <c r="B195" s="14"/>
      <c r="C195" s="15"/>
      <c r="D195" s="6"/>
      <c r="E195" s="6"/>
      <c r="F195" s="7"/>
      <c r="G195" s="7"/>
    </row>
    <row r="196" spans="2:7" ht="18" customHeight="1">
      <c r="B196" s="14"/>
      <c r="C196" s="15"/>
      <c r="D196" s="6"/>
      <c r="E196" s="6"/>
      <c r="F196" s="7"/>
      <c r="G196" s="7"/>
    </row>
    <row r="197" spans="2:7" ht="18" customHeight="1">
      <c r="B197" s="14"/>
      <c r="C197" s="15"/>
      <c r="D197" s="6"/>
      <c r="E197" s="6"/>
      <c r="F197" s="7"/>
      <c r="G197" s="7"/>
    </row>
    <row r="198" spans="2:7" ht="18" customHeight="1">
      <c r="B198" s="14"/>
      <c r="C198" s="15"/>
      <c r="D198" s="6"/>
      <c r="E198" s="6"/>
      <c r="F198" s="7"/>
      <c r="G198" s="7"/>
    </row>
    <row r="199" spans="2:7" ht="18" customHeight="1">
      <c r="B199" s="14"/>
      <c r="C199" s="15"/>
      <c r="D199" s="6"/>
      <c r="E199" s="6"/>
      <c r="F199" s="7"/>
      <c r="G199" s="7"/>
    </row>
    <row r="200" spans="2:7" ht="18" customHeight="1">
      <c r="B200" s="14"/>
      <c r="C200" s="15"/>
      <c r="D200" s="6"/>
      <c r="E200" s="6"/>
      <c r="F200" s="7"/>
      <c r="G200" s="7"/>
    </row>
    <row r="201" spans="2:7" ht="18" customHeight="1">
      <c r="B201" s="14"/>
      <c r="C201" s="15"/>
      <c r="D201" s="6"/>
      <c r="E201" s="6"/>
      <c r="F201" s="7"/>
      <c r="G201" s="7"/>
    </row>
    <row r="202" spans="2:7" ht="18" customHeight="1">
      <c r="B202" s="14"/>
      <c r="C202" s="15"/>
      <c r="D202" s="6"/>
      <c r="E202" s="6"/>
      <c r="F202" s="7"/>
      <c r="G202" s="7"/>
    </row>
    <row r="203" spans="2:7" ht="18" customHeight="1">
      <c r="B203" s="14"/>
      <c r="C203" s="15"/>
      <c r="D203" s="6"/>
      <c r="E203" s="6"/>
      <c r="F203" s="7"/>
      <c r="G203" s="7"/>
    </row>
    <row r="204" spans="2:7" ht="18" customHeight="1">
      <c r="B204" s="14"/>
      <c r="C204" s="15"/>
      <c r="D204" s="6"/>
      <c r="E204" s="6"/>
      <c r="F204" s="7"/>
      <c r="G204" s="7"/>
    </row>
    <row r="205" spans="2:7" ht="18" customHeight="1">
      <c r="B205" s="14"/>
      <c r="C205" s="15"/>
      <c r="D205" s="6"/>
      <c r="E205" s="6"/>
      <c r="F205" s="7"/>
      <c r="G205" s="7"/>
    </row>
    <row r="206" spans="2:7" ht="18" customHeight="1">
      <c r="B206" s="14"/>
      <c r="C206" s="15"/>
      <c r="D206" s="6"/>
      <c r="E206" s="6"/>
      <c r="F206" s="7"/>
      <c r="G206" s="7"/>
    </row>
    <row r="207" spans="2:7" ht="18" customHeight="1">
      <c r="B207" s="14"/>
      <c r="C207" s="15"/>
      <c r="D207" s="6"/>
      <c r="E207" s="6"/>
      <c r="F207" s="7"/>
      <c r="G207" s="7"/>
    </row>
    <row r="208" spans="2:7" ht="18" customHeight="1">
      <c r="B208" s="14"/>
      <c r="C208" s="15"/>
      <c r="D208" s="6"/>
      <c r="E208" s="6"/>
      <c r="F208" s="7"/>
      <c r="G208" s="7"/>
    </row>
    <row r="209" spans="2:7" ht="18" customHeight="1">
      <c r="B209" s="14"/>
      <c r="C209" s="15"/>
      <c r="D209" s="6"/>
      <c r="E209" s="6"/>
      <c r="F209" s="7"/>
      <c r="G209" s="7"/>
    </row>
    <row r="210" spans="2:7" ht="18" customHeight="1">
      <c r="B210" s="14"/>
      <c r="C210" s="15"/>
      <c r="D210" s="6"/>
      <c r="E210" s="6"/>
      <c r="F210" s="7"/>
      <c r="G210" s="7"/>
    </row>
    <row r="211" spans="2:7" ht="18" customHeight="1">
      <c r="B211" s="14"/>
      <c r="C211" s="15"/>
      <c r="D211" s="6"/>
      <c r="E211" s="6"/>
      <c r="F211" s="7"/>
      <c r="G211" s="7"/>
    </row>
    <row r="212" spans="2:7" ht="18" customHeight="1">
      <c r="B212" s="14"/>
      <c r="C212" s="15"/>
      <c r="D212" s="6"/>
      <c r="E212" s="6"/>
      <c r="F212" s="7"/>
      <c r="G212" s="7"/>
    </row>
    <row r="213" spans="2:7" ht="18" customHeight="1">
      <c r="B213" s="14"/>
      <c r="C213" s="15"/>
      <c r="D213" s="6"/>
      <c r="E213" s="6"/>
      <c r="F213" s="7"/>
      <c r="G213" s="7"/>
    </row>
    <row r="214" spans="2:7" ht="18" customHeight="1">
      <c r="B214" s="14"/>
      <c r="C214" s="15"/>
      <c r="D214" s="6"/>
      <c r="E214" s="6"/>
      <c r="F214" s="7"/>
      <c r="G214" s="7"/>
    </row>
    <row r="215" spans="2:7" ht="18" customHeight="1">
      <c r="B215" s="14"/>
      <c r="C215" s="15"/>
      <c r="D215" s="6"/>
      <c r="E215" s="6"/>
      <c r="F215" s="7"/>
      <c r="G215" s="7"/>
    </row>
    <row r="216" spans="2:7" ht="18" customHeight="1">
      <c r="B216" s="14"/>
      <c r="C216" s="15"/>
      <c r="D216" s="6"/>
      <c r="E216" s="6"/>
      <c r="F216" s="7"/>
      <c r="G216" s="7"/>
    </row>
    <row r="217" spans="2:7" ht="18" customHeight="1">
      <c r="B217" s="14"/>
      <c r="C217" s="15"/>
      <c r="D217" s="6"/>
      <c r="E217" s="6"/>
      <c r="F217" s="7"/>
      <c r="G217" s="7"/>
    </row>
    <row r="218" spans="2:7" ht="18" customHeight="1">
      <c r="B218" s="14"/>
      <c r="C218" s="15"/>
      <c r="D218" s="6"/>
      <c r="E218" s="6"/>
      <c r="F218" s="7"/>
      <c r="G218" s="7"/>
    </row>
    <row r="219" spans="2:7" ht="18" customHeight="1">
      <c r="B219" s="14"/>
      <c r="C219" s="15"/>
      <c r="D219" s="6"/>
      <c r="E219" s="6"/>
      <c r="F219" s="7"/>
      <c r="G219" s="7"/>
    </row>
    <row r="220" spans="2:7" ht="18" customHeight="1">
      <c r="B220" s="14"/>
      <c r="C220" s="15"/>
      <c r="D220" s="6"/>
      <c r="E220" s="6"/>
      <c r="F220" s="7"/>
      <c r="G220" s="7"/>
    </row>
    <row r="221" spans="2:7" ht="18" customHeight="1">
      <c r="B221" s="14"/>
      <c r="C221" s="15"/>
      <c r="D221" s="6"/>
      <c r="E221" s="6"/>
      <c r="F221" s="7"/>
      <c r="G221" s="7"/>
    </row>
    <row r="222" spans="2:7" ht="18" customHeight="1">
      <c r="B222" s="14"/>
      <c r="C222" s="15"/>
      <c r="D222" s="6"/>
      <c r="E222" s="6"/>
      <c r="F222" s="7"/>
      <c r="G222" s="7"/>
    </row>
    <row r="223" spans="2:7" ht="18" customHeight="1">
      <c r="B223" s="14"/>
      <c r="C223" s="15"/>
      <c r="D223" s="6"/>
      <c r="E223" s="6"/>
      <c r="F223" s="7"/>
      <c r="G223" s="7"/>
    </row>
    <row r="224" spans="2:7" ht="18" customHeight="1">
      <c r="B224" s="14"/>
      <c r="C224" s="15"/>
      <c r="D224" s="6"/>
      <c r="E224" s="6"/>
      <c r="F224" s="7"/>
      <c r="G224" s="7"/>
    </row>
    <row r="225" spans="2:7" ht="18" customHeight="1">
      <c r="B225" s="14"/>
      <c r="C225" s="15"/>
      <c r="D225" s="6"/>
      <c r="E225" s="6"/>
      <c r="F225" s="7"/>
      <c r="G225" s="7"/>
    </row>
    <row r="226" spans="2:7" ht="18" customHeight="1">
      <c r="B226" s="14"/>
      <c r="C226" s="15"/>
      <c r="D226" s="6"/>
      <c r="E226" s="6"/>
      <c r="F226" s="7"/>
      <c r="G226" s="7"/>
    </row>
    <row r="227" spans="2:7" ht="18" customHeight="1">
      <c r="B227" s="14"/>
      <c r="C227" s="15"/>
      <c r="D227" s="6"/>
      <c r="E227" s="6"/>
      <c r="F227" s="7"/>
      <c r="G227" s="7"/>
    </row>
    <row r="228" spans="2:7" ht="18" customHeight="1">
      <c r="B228" s="14"/>
      <c r="C228" s="15"/>
      <c r="D228" s="6"/>
      <c r="E228" s="6"/>
      <c r="F228" s="7"/>
      <c r="G228" s="7"/>
    </row>
    <row r="229" spans="2:7" ht="18" customHeight="1">
      <c r="B229" s="14"/>
      <c r="C229" s="15"/>
      <c r="D229" s="6"/>
      <c r="E229" s="6"/>
      <c r="F229" s="7"/>
      <c r="G229" s="7"/>
    </row>
    <row r="230" spans="2:7" ht="18" customHeight="1">
      <c r="B230" s="14"/>
      <c r="C230" s="15"/>
      <c r="D230" s="6"/>
      <c r="E230" s="6"/>
      <c r="F230" s="7"/>
      <c r="G230" s="7"/>
    </row>
    <row r="231" spans="2:7" ht="18" customHeight="1">
      <c r="B231" s="14"/>
      <c r="C231" s="15"/>
      <c r="D231" s="6"/>
      <c r="E231" s="6"/>
      <c r="F231" s="7"/>
      <c r="G231" s="7"/>
    </row>
    <row r="232" spans="2:7" ht="18" customHeight="1">
      <c r="B232" s="14"/>
      <c r="C232" s="15"/>
      <c r="D232" s="6"/>
      <c r="E232" s="6"/>
      <c r="F232" s="7"/>
      <c r="G232" s="7"/>
    </row>
    <row r="233" spans="2:7" ht="18" customHeight="1">
      <c r="B233" s="14"/>
      <c r="C233" s="15"/>
      <c r="D233" s="6"/>
      <c r="E233" s="6"/>
      <c r="F233" s="7"/>
      <c r="G233" s="7"/>
    </row>
    <row r="234" spans="2:7" ht="18" customHeight="1">
      <c r="B234" s="14"/>
      <c r="C234" s="15"/>
      <c r="D234" s="6"/>
      <c r="E234" s="6"/>
      <c r="F234" s="7"/>
      <c r="G234" s="7"/>
    </row>
    <row r="235" spans="2:7" ht="18" customHeight="1">
      <c r="B235" s="14"/>
      <c r="C235" s="15"/>
      <c r="D235" s="6"/>
      <c r="E235" s="6"/>
      <c r="F235" s="7"/>
      <c r="G235" s="7"/>
    </row>
    <row r="236" spans="2:7" ht="18" customHeight="1">
      <c r="B236" s="14"/>
      <c r="C236" s="15"/>
      <c r="D236" s="6"/>
      <c r="E236" s="6"/>
      <c r="F236" s="7"/>
      <c r="G236" s="7"/>
    </row>
    <row r="237" spans="2:7" ht="18" customHeight="1">
      <c r="B237" s="14"/>
      <c r="C237" s="15"/>
      <c r="D237" s="6"/>
      <c r="E237" s="6"/>
      <c r="F237" s="7"/>
      <c r="G237" s="7"/>
    </row>
    <row r="238" spans="2:7" ht="18" customHeight="1">
      <c r="B238" s="14"/>
      <c r="C238" s="15"/>
      <c r="D238" s="6"/>
      <c r="E238" s="6"/>
      <c r="F238" s="7"/>
      <c r="G238" s="7"/>
    </row>
    <row r="239" spans="2:7" ht="18" customHeight="1">
      <c r="B239" s="14"/>
      <c r="C239" s="15"/>
      <c r="D239" s="6"/>
      <c r="E239" s="6"/>
      <c r="F239" s="7"/>
      <c r="G239" s="7"/>
    </row>
    <row r="240" spans="2:7" ht="18" customHeight="1">
      <c r="B240" s="14"/>
      <c r="C240" s="15"/>
      <c r="D240" s="6"/>
      <c r="E240" s="6"/>
      <c r="F240" s="7"/>
      <c r="G240" s="7"/>
    </row>
    <row r="241" spans="2:7" ht="18" customHeight="1">
      <c r="B241" s="14"/>
      <c r="C241" s="15"/>
      <c r="D241" s="6"/>
      <c r="E241" s="6"/>
      <c r="F241" s="7"/>
      <c r="G241" s="7"/>
    </row>
    <row r="242" spans="2:7" ht="18" customHeight="1">
      <c r="B242" s="14"/>
      <c r="C242" s="15"/>
      <c r="D242" s="6"/>
      <c r="E242" s="6"/>
      <c r="F242" s="7"/>
      <c r="G242" s="7"/>
    </row>
    <row r="243" spans="2:7" ht="18" customHeight="1">
      <c r="B243" s="14"/>
      <c r="C243" s="15"/>
      <c r="D243" s="6"/>
      <c r="E243" s="6"/>
      <c r="F243" s="7"/>
      <c r="G243" s="7"/>
    </row>
    <row r="244" spans="2:7" ht="18" customHeight="1">
      <c r="B244" s="14"/>
      <c r="C244" s="15"/>
      <c r="D244" s="6"/>
      <c r="E244" s="6"/>
      <c r="F244" s="7"/>
      <c r="G244" s="7"/>
    </row>
    <row r="245" spans="2:7" ht="18" customHeight="1">
      <c r="B245" s="14"/>
      <c r="C245" s="15"/>
      <c r="D245" s="6"/>
      <c r="E245" s="6"/>
      <c r="F245" s="7"/>
      <c r="G245" s="7"/>
    </row>
    <row r="246" spans="2:7" ht="18" customHeight="1">
      <c r="B246" s="14"/>
      <c r="C246" s="15"/>
      <c r="D246" s="6"/>
      <c r="E246" s="6"/>
      <c r="F246" s="7"/>
      <c r="G246" s="7"/>
    </row>
    <row r="247" spans="2:7" ht="18" customHeight="1">
      <c r="B247" s="14"/>
      <c r="C247" s="15"/>
      <c r="D247" s="6"/>
      <c r="E247" s="6"/>
      <c r="F247" s="7"/>
      <c r="G247" s="7"/>
    </row>
    <row r="248" spans="2:7" ht="18" customHeight="1">
      <c r="B248" s="14"/>
      <c r="C248" s="15"/>
      <c r="D248" s="6"/>
      <c r="E248" s="6"/>
      <c r="F248" s="7"/>
      <c r="G248" s="7"/>
    </row>
    <row r="249" spans="2:7" ht="18" customHeight="1">
      <c r="B249" s="14"/>
      <c r="C249" s="15"/>
      <c r="D249" s="6"/>
      <c r="E249" s="6"/>
      <c r="F249" s="7"/>
      <c r="G249" s="7"/>
    </row>
    <row r="250" spans="2:7" ht="18" customHeight="1">
      <c r="B250" s="14"/>
      <c r="C250" s="15"/>
      <c r="D250" s="6"/>
      <c r="E250" s="6"/>
      <c r="F250" s="7"/>
      <c r="G250" s="7"/>
    </row>
    <row r="251" spans="2:7" ht="18" customHeight="1">
      <c r="B251" s="14"/>
      <c r="C251" s="15"/>
      <c r="D251" s="6"/>
      <c r="E251" s="6"/>
      <c r="F251" s="7"/>
      <c r="G251" s="7"/>
    </row>
    <row r="252" spans="2:7" ht="18" customHeight="1">
      <c r="B252" s="14"/>
      <c r="C252" s="15"/>
      <c r="D252" s="6"/>
      <c r="E252" s="6"/>
      <c r="F252" s="7"/>
      <c r="G252" s="7"/>
    </row>
    <row r="253" spans="2:7" ht="18" customHeight="1">
      <c r="B253" s="14"/>
      <c r="C253" s="15"/>
      <c r="D253" s="6"/>
      <c r="E253" s="6"/>
      <c r="F253" s="7"/>
      <c r="G253" s="7"/>
    </row>
    <row r="254" spans="2:7" ht="18" customHeight="1">
      <c r="B254" s="14"/>
      <c r="C254" s="15"/>
      <c r="D254" s="6"/>
      <c r="E254" s="6"/>
      <c r="F254" s="7"/>
      <c r="G254" s="7"/>
    </row>
    <row r="255" spans="2:7" ht="18" customHeight="1">
      <c r="B255" s="14"/>
      <c r="C255" s="15"/>
      <c r="D255" s="6"/>
      <c r="E255" s="6"/>
      <c r="F255" s="7"/>
      <c r="G255" s="7"/>
    </row>
    <row r="256" spans="2:7" ht="18" customHeight="1">
      <c r="B256" s="14"/>
      <c r="C256" s="15"/>
      <c r="D256" s="6"/>
      <c r="E256" s="6"/>
      <c r="F256" s="7"/>
      <c r="G256" s="7"/>
    </row>
    <row r="257" spans="2:7" ht="18" customHeight="1">
      <c r="B257" s="14"/>
      <c r="C257" s="15"/>
      <c r="D257" s="6"/>
      <c r="E257" s="6"/>
      <c r="F257" s="7"/>
      <c r="G257" s="7"/>
    </row>
    <row r="258" spans="2:7" ht="18" customHeight="1">
      <c r="B258" s="14"/>
      <c r="C258" s="15"/>
      <c r="D258" s="6"/>
      <c r="E258" s="6"/>
      <c r="F258" s="7"/>
      <c r="G258" s="7"/>
    </row>
    <row r="259" spans="2:7" ht="18" customHeight="1">
      <c r="B259" s="14"/>
      <c r="C259" s="15"/>
      <c r="D259" s="6"/>
      <c r="E259" s="6"/>
      <c r="F259" s="7"/>
      <c r="G259" s="7"/>
    </row>
    <row r="260" spans="2:7" ht="18" customHeight="1">
      <c r="B260" s="14"/>
      <c r="C260" s="15"/>
      <c r="D260" s="6"/>
      <c r="E260" s="6"/>
      <c r="F260" s="7"/>
      <c r="G260" s="7"/>
    </row>
    <row r="261" spans="2:7" ht="18" customHeight="1">
      <c r="B261" s="14"/>
      <c r="C261" s="15"/>
      <c r="D261" s="6"/>
      <c r="E261" s="6"/>
      <c r="F261" s="7"/>
      <c r="G261" s="7"/>
    </row>
    <row r="262" spans="2:7" ht="18" customHeight="1">
      <c r="B262" s="14"/>
      <c r="C262" s="15"/>
      <c r="D262" s="6"/>
      <c r="E262" s="6"/>
      <c r="F262" s="7"/>
      <c r="G262" s="7"/>
    </row>
    <row r="263" spans="2:7" ht="18" customHeight="1">
      <c r="B263" s="14"/>
      <c r="C263" s="15"/>
      <c r="D263" s="6"/>
      <c r="E263" s="6"/>
      <c r="F263" s="7"/>
      <c r="G263" s="7"/>
    </row>
    <row r="264" spans="2:7" ht="18" customHeight="1">
      <c r="B264" s="14"/>
      <c r="C264" s="15"/>
      <c r="D264" s="6"/>
      <c r="E264" s="6"/>
      <c r="F264" s="7"/>
      <c r="G264" s="7"/>
    </row>
    <row r="265" spans="2:7" ht="18" customHeight="1">
      <c r="B265" s="14"/>
      <c r="C265" s="15"/>
      <c r="D265" s="6"/>
      <c r="E265" s="6"/>
      <c r="F265" s="7"/>
      <c r="G265" s="7"/>
    </row>
    <row r="266" spans="2:7" ht="18" customHeight="1">
      <c r="B266" s="14"/>
      <c r="C266" s="15"/>
      <c r="D266" s="6"/>
      <c r="E266" s="6"/>
      <c r="F266" s="7"/>
      <c r="G266" s="7"/>
    </row>
    <row r="267" spans="2:7" ht="18" customHeight="1">
      <c r="B267" s="14"/>
      <c r="C267" s="15"/>
      <c r="D267" s="6"/>
      <c r="E267" s="6"/>
      <c r="F267" s="7"/>
      <c r="G267" s="7"/>
    </row>
    <row r="268" spans="2:7" ht="18" customHeight="1">
      <c r="B268" s="14"/>
      <c r="C268" s="15"/>
      <c r="D268" s="6"/>
      <c r="E268" s="6"/>
      <c r="F268" s="7"/>
      <c r="G268" s="7"/>
    </row>
    <row r="269" spans="2:7" ht="18" customHeight="1">
      <c r="B269" s="14"/>
      <c r="C269" s="15"/>
      <c r="D269" s="6"/>
      <c r="E269" s="6"/>
      <c r="F269" s="7"/>
      <c r="G269" s="7"/>
    </row>
    <row r="270" spans="2:7" ht="18" customHeight="1">
      <c r="B270" s="14"/>
      <c r="C270" s="15"/>
      <c r="D270" s="6"/>
      <c r="E270" s="6"/>
      <c r="F270" s="7"/>
      <c r="G270" s="7"/>
    </row>
    <row r="271" spans="2:7" ht="18" customHeight="1">
      <c r="B271" s="14"/>
      <c r="C271" s="15"/>
      <c r="D271" s="6"/>
      <c r="E271" s="6"/>
      <c r="F271" s="7"/>
      <c r="G271" s="7"/>
    </row>
    <row r="272" spans="2:7" ht="18" customHeight="1">
      <c r="B272" s="14"/>
      <c r="C272" s="15"/>
      <c r="D272" s="6"/>
      <c r="E272" s="6"/>
      <c r="F272" s="7"/>
      <c r="G272" s="7"/>
    </row>
    <row r="273" spans="2:7" ht="18" customHeight="1">
      <c r="B273" s="14"/>
      <c r="C273" s="15"/>
      <c r="D273" s="6"/>
      <c r="E273" s="6"/>
      <c r="F273" s="7"/>
      <c r="G273" s="7"/>
    </row>
    <row r="274" spans="2:7" ht="18" customHeight="1">
      <c r="B274" s="14"/>
      <c r="C274" s="15"/>
      <c r="D274" s="6"/>
      <c r="E274" s="6"/>
      <c r="F274" s="7"/>
      <c r="G274" s="7"/>
    </row>
    <row r="275" spans="2:7" ht="18" customHeight="1">
      <c r="B275" s="14"/>
      <c r="C275" s="15"/>
      <c r="D275" s="6"/>
      <c r="E275" s="6"/>
      <c r="F275" s="7"/>
      <c r="G275" s="7"/>
    </row>
    <row r="276" spans="2:7" ht="18" customHeight="1">
      <c r="B276" s="14"/>
      <c r="C276" s="15"/>
      <c r="D276" s="6"/>
      <c r="E276" s="6"/>
      <c r="F276" s="7"/>
      <c r="G276" s="7"/>
    </row>
    <row r="277" spans="2:7" ht="18" customHeight="1">
      <c r="B277" s="14"/>
      <c r="C277" s="15"/>
      <c r="D277" s="6"/>
      <c r="E277" s="6"/>
      <c r="F277" s="7"/>
      <c r="G277" s="7"/>
    </row>
    <row r="278" spans="2:7" ht="18" customHeight="1">
      <c r="B278" s="14"/>
      <c r="C278" s="15"/>
      <c r="D278" s="6"/>
      <c r="E278" s="6"/>
      <c r="F278" s="7"/>
      <c r="G278" s="7"/>
    </row>
    <row r="279" spans="2:7" ht="18" customHeight="1">
      <c r="B279" s="14"/>
      <c r="C279" s="15"/>
      <c r="D279" s="6"/>
      <c r="E279" s="6"/>
      <c r="F279" s="7"/>
      <c r="G279" s="7"/>
    </row>
    <row r="280" spans="2:7" ht="18" customHeight="1">
      <c r="B280" s="14"/>
      <c r="C280" s="15"/>
      <c r="D280" s="6"/>
      <c r="E280" s="6"/>
      <c r="F280" s="7"/>
      <c r="G280" s="7"/>
    </row>
    <row r="281" spans="2:7" ht="18" customHeight="1">
      <c r="B281" s="14"/>
      <c r="C281" s="15"/>
      <c r="D281" s="6"/>
      <c r="E281" s="6"/>
      <c r="F281" s="7"/>
      <c r="G281" s="7"/>
    </row>
    <row r="282" spans="2:7" ht="18" customHeight="1">
      <c r="B282" s="14"/>
      <c r="C282" s="15"/>
      <c r="D282" s="6"/>
      <c r="E282" s="6"/>
      <c r="F282" s="7"/>
      <c r="G282" s="7"/>
    </row>
    <row r="283" spans="2:7" ht="18" customHeight="1">
      <c r="B283" s="14"/>
      <c r="C283" s="15"/>
      <c r="D283" s="6"/>
      <c r="E283" s="6"/>
      <c r="F283" s="7"/>
      <c r="G283" s="7"/>
    </row>
    <row r="284" spans="2:7" ht="18" customHeight="1">
      <c r="B284" s="14"/>
      <c r="C284" s="15"/>
      <c r="D284" s="6"/>
      <c r="E284" s="6"/>
      <c r="F284" s="7"/>
      <c r="G284" s="7"/>
    </row>
    <row r="285" spans="2:7" ht="18" customHeight="1">
      <c r="B285" s="14"/>
      <c r="C285" s="15"/>
      <c r="D285" s="6"/>
      <c r="E285" s="6"/>
      <c r="F285" s="7"/>
      <c r="G285" s="7"/>
    </row>
    <row r="286" spans="2:7" ht="18" customHeight="1">
      <c r="B286" s="14"/>
      <c r="C286" s="15"/>
      <c r="D286" s="6"/>
      <c r="E286" s="6"/>
      <c r="F286" s="7"/>
      <c r="G286" s="7"/>
    </row>
    <row r="287" spans="2:7" ht="18" customHeight="1">
      <c r="B287" s="14"/>
      <c r="C287" s="15"/>
      <c r="D287" s="6"/>
      <c r="E287" s="6"/>
      <c r="F287" s="7"/>
      <c r="G287" s="7"/>
    </row>
    <row r="288" spans="2:7" ht="18" customHeight="1">
      <c r="B288" s="14"/>
      <c r="C288" s="15"/>
      <c r="D288" s="6"/>
      <c r="E288" s="6"/>
      <c r="F288" s="7"/>
      <c r="G288" s="7"/>
    </row>
    <row r="289" spans="2:7" ht="18" customHeight="1">
      <c r="B289" s="14"/>
      <c r="C289" s="15"/>
      <c r="D289" s="6"/>
      <c r="E289" s="6"/>
      <c r="F289" s="7"/>
      <c r="G289" s="7"/>
    </row>
    <row r="290" spans="2:7" ht="18" customHeight="1">
      <c r="B290" s="14"/>
      <c r="C290" s="15"/>
      <c r="D290" s="6"/>
      <c r="E290" s="6"/>
      <c r="F290" s="7"/>
      <c r="G290" s="7"/>
    </row>
    <row r="291" spans="2:7" ht="18" customHeight="1">
      <c r="B291" s="14"/>
      <c r="C291" s="15"/>
      <c r="D291" s="6"/>
      <c r="E291" s="6"/>
      <c r="F291" s="7"/>
      <c r="G291" s="7"/>
    </row>
    <row r="292" spans="2:7" ht="18" customHeight="1">
      <c r="B292" s="14"/>
      <c r="C292" s="15"/>
      <c r="D292" s="6"/>
      <c r="E292" s="6"/>
      <c r="F292" s="7"/>
      <c r="G292" s="7"/>
    </row>
    <row r="293" spans="2:7" ht="18" customHeight="1">
      <c r="B293" s="14"/>
      <c r="C293" s="15"/>
      <c r="D293" s="6"/>
      <c r="E293" s="6"/>
      <c r="F293" s="7"/>
      <c r="G293" s="7"/>
    </row>
    <row r="294" spans="2:7" ht="18" customHeight="1">
      <c r="B294" s="14"/>
      <c r="C294" s="15"/>
      <c r="D294" s="6"/>
      <c r="E294" s="6"/>
      <c r="F294" s="7"/>
      <c r="G294" s="7"/>
    </row>
    <row r="295" spans="2:7" ht="18" customHeight="1">
      <c r="B295" s="14"/>
      <c r="C295" s="15"/>
      <c r="D295" s="6"/>
      <c r="E295" s="6"/>
      <c r="F295" s="7"/>
      <c r="G295" s="7"/>
    </row>
    <row r="296" spans="2:7" ht="18" customHeight="1">
      <c r="B296" s="14"/>
      <c r="C296" s="15"/>
      <c r="D296" s="6"/>
      <c r="E296" s="6"/>
      <c r="F296" s="7"/>
      <c r="G296" s="7"/>
    </row>
    <row r="297" spans="2:7" ht="18" customHeight="1">
      <c r="B297" s="14"/>
      <c r="C297" s="15"/>
      <c r="D297" s="6"/>
      <c r="E297" s="6"/>
      <c r="F297" s="7"/>
      <c r="G297" s="7"/>
    </row>
    <row r="298" spans="2:7" ht="18" customHeight="1">
      <c r="B298" s="14"/>
      <c r="C298" s="15"/>
      <c r="D298" s="6"/>
      <c r="E298" s="6"/>
      <c r="F298" s="7"/>
      <c r="G298" s="7"/>
    </row>
    <row r="299" spans="2:7" ht="18" customHeight="1">
      <c r="B299" s="14"/>
      <c r="C299" s="15"/>
      <c r="D299" s="6"/>
      <c r="E299" s="6"/>
      <c r="F299" s="7"/>
      <c r="G299" s="7"/>
    </row>
    <row r="300" spans="2:7" ht="18" customHeight="1">
      <c r="B300" s="14"/>
      <c r="C300" s="15"/>
      <c r="D300" s="6"/>
      <c r="E300" s="6"/>
      <c r="F300" s="7"/>
      <c r="G300" s="7"/>
    </row>
    <row r="301" spans="2:7" ht="18" customHeight="1">
      <c r="B301" s="14"/>
      <c r="C301" s="15"/>
      <c r="D301" s="6"/>
      <c r="E301" s="6"/>
      <c r="F301" s="7"/>
      <c r="G301" s="7"/>
    </row>
    <row r="302" spans="2:7" ht="18" customHeight="1">
      <c r="B302" s="14"/>
      <c r="C302" s="15"/>
      <c r="D302" s="6"/>
      <c r="E302" s="6"/>
      <c r="F302" s="7"/>
      <c r="G302" s="7"/>
    </row>
  </sheetData>
  <mergeCells count="6">
    <mergeCell ref="B1:G1"/>
    <mergeCell ref="F3:G3"/>
    <mergeCell ref="D3:D4"/>
    <mergeCell ref="E3:E4"/>
    <mergeCell ref="B3:C4"/>
    <mergeCell ref="B2:G2"/>
  </mergeCells>
  <phoneticPr fontId="5" type="noConversion"/>
  <pageMargins left="0.55118110236220474" right="0.47244094488188981" top="0.70866141732283472" bottom="0.43307086614173229" header="0.35433070866141736" footer="0.19685039370078741"/>
  <pageSetup paperSize="9" scale="98" fitToHeight="5" orientation="landscape" horizontalDpi="300" verticalDpi="300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3">
    <tabColor indexed="10"/>
  </sheetPr>
  <dimension ref="B1:N1934"/>
  <sheetViews>
    <sheetView showZeros="0" view="pageBreakPreview" zoomScale="70" zoomScaleNormal="70" zoomScaleSheetLayoutView="70" workbookViewId="0">
      <pane xSplit="4" ySplit="4" topLeftCell="E5" activePane="bottomRight" state="frozen"/>
      <selection activeCell="G18" sqref="G18"/>
      <selection pane="topRight" activeCell="G18" sqref="G18"/>
      <selection pane="bottomLeft" activeCell="G18" sqref="G18"/>
      <selection pane="bottomRight" activeCell="G18" sqref="G18"/>
    </sheetView>
  </sheetViews>
  <sheetFormatPr defaultColWidth="10" defaultRowHeight="17.25"/>
  <cols>
    <col min="1" max="1" width="5.5" style="19" customWidth="1"/>
    <col min="2" max="2" width="40.25" style="80" customWidth="1"/>
    <col min="3" max="3" width="14.375" style="81" customWidth="1"/>
    <col min="4" max="4" width="8.125" style="81" customWidth="1"/>
    <col min="5" max="9" width="14.625" style="82" customWidth="1"/>
    <col min="10" max="10" width="17.75" style="82" customWidth="1"/>
    <col min="11" max="11" width="20" style="82" customWidth="1"/>
    <col min="12" max="12" width="20.125" style="82" customWidth="1"/>
    <col min="13" max="13" width="21.875" style="80" customWidth="1"/>
    <col min="14" max="14" width="25.375" style="19" customWidth="1"/>
    <col min="15" max="15" width="10" style="19" customWidth="1"/>
    <col min="16" max="16" width="21.125" style="19" customWidth="1"/>
    <col min="17" max="16384" width="10" style="19"/>
  </cols>
  <sheetData>
    <row r="1" spans="2:14" ht="37.5" customHeight="1">
      <c r="B1" s="784" t="s">
        <v>139</v>
      </c>
      <c r="C1" s="784"/>
      <c r="D1" s="784"/>
      <c r="E1" s="784"/>
      <c r="F1" s="784"/>
      <c r="G1" s="784"/>
      <c r="H1" s="784"/>
      <c r="I1" s="784"/>
      <c r="J1" s="784"/>
      <c r="K1" s="784"/>
      <c r="L1" s="784"/>
      <c r="M1" s="784"/>
    </row>
    <row r="2" spans="2:14" ht="30" customHeight="1">
      <c r="B2" s="83" t="s">
        <v>143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2:14" ht="30" customHeight="1">
      <c r="B3" s="777" t="s">
        <v>49</v>
      </c>
      <c r="C3" s="777" t="s">
        <v>5</v>
      </c>
      <c r="D3" s="777" t="s">
        <v>47</v>
      </c>
      <c r="E3" s="775" t="s">
        <v>29</v>
      </c>
      <c r="F3" s="779"/>
      <c r="G3" s="775" t="s">
        <v>28</v>
      </c>
      <c r="H3" s="776"/>
      <c r="I3" s="775" t="s">
        <v>112</v>
      </c>
      <c r="J3" s="776"/>
      <c r="K3" s="775" t="s">
        <v>31</v>
      </c>
      <c r="L3" s="776"/>
      <c r="M3" s="777" t="s">
        <v>51</v>
      </c>
    </row>
    <row r="4" spans="2:14" ht="30" customHeight="1">
      <c r="B4" s="778"/>
      <c r="C4" s="778"/>
      <c r="D4" s="778"/>
      <c r="E4" s="35" t="s">
        <v>115</v>
      </c>
      <c r="F4" s="35" t="s">
        <v>113</v>
      </c>
      <c r="G4" s="35" t="s">
        <v>114</v>
      </c>
      <c r="H4" s="35" t="s">
        <v>113</v>
      </c>
      <c r="I4" s="35" t="s">
        <v>114</v>
      </c>
      <c r="J4" s="35" t="s">
        <v>113</v>
      </c>
      <c r="K4" s="35" t="s">
        <v>104</v>
      </c>
      <c r="L4" s="42" t="s">
        <v>67</v>
      </c>
      <c r="M4" s="778"/>
    </row>
    <row r="5" spans="2:14" ht="30" customHeight="1">
      <c r="B5" s="51" t="s">
        <v>73</v>
      </c>
      <c r="C5" s="46"/>
      <c r="D5" s="46"/>
      <c r="E5" s="48"/>
      <c r="F5" s="49"/>
      <c r="G5" s="49"/>
      <c r="H5" s="49">
        <f>SUM(H7,H85,H116,H126,H133)</f>
        <v>0</v>
      </c>
      <c r="I5" s="49"/>
      <c r="J5" s="49">
        <f>K7+K85+K116+K126+K133</f>
        <v>7510800</v>
      </c>
      <c r="K5" s="52">
        <f>INT(SUM(K7,K85,K116,K126,K133))</f>
        <v>7510800</v>
      </c>
      <c r="L5" s="52">
        <f>INT(SUM(L7,L85,L116,L126,L133))*100</f>
        <v>100</v>
      </c>
      <c r="M5" s="46"/>
    </row>
    <row r="6" spans="2:14" ht="30" customHeight="1">
      <c r="B6" s="46"/>
      <c r="C6" s="46"/>
      <c r="D6" s="46"/>
      <c r="E6" s="48"/>
      <c r="F6" s="35"/>
      <c r="G6" s="35"/>
      <c r="H6" s="35"/>
      <c r="I6" s="35"/>
      <c r="J6" s="35"/>
      <c r="K6" s="52"/>
      <c r="L6" s="84"/>
      <c r="M6" s="46"/>
    </row>
    <row r="7" spans="2:14" ht="35.25" customHeight="1">
      <c r="B7" s="53" t="s">
        <v>0</v>
      </c>
      <c r="C7" s="54"/>
      <c r="D7" s="54"/>
      <c r="E7" s="55"/>
      <c r="F7" s="55">
        <f>F8+F59</f>
        <v>0</v>
      </c>
      <c r="G7" s="55"/>
      <c r="H7" s="56">
        <f>SUM(H8,H59)</f>
        <v>0</v>
      </c>
      <c r="I7" s="56"/>
      <c r="J7" s="56"/>
      <c r="K7" s="56">
        <v>305676</v>
      </c>
      <c r="L7" s="57">
        <f t="shared" ref="L7:L43" si="0">K7/$K$5</f>
        <v>4.0698194599776319E-2</v>
      </c>
      <c r="M7" s="53"/>
      <c r="N7" s="34"/>
    </row>
    <row r="8" spans="2:14" ht="35.25" customHeight="1">
      <c r="B8" s="58" t="s">
        <v>22</v>
      </c>
      <c r="C8" s="59"/>
      <c r="D8" s="59"/>
      <c r="E8" s="60"/>
      <c r="F8" s="22">
        <f>F18+F28+F36+F41+F45+F52</f>
        <v>0</v>
      </c>
      <c r="G8" s="22"/>
      <c r="H8" s="61">
        <f>SUM(H18,H28,H36,H41,H45,H52)</f>
        <v>0</v>
      </c>
      <c r="I8" s="61"/>
      <c r="J8" s="61"/>
      <c r="K8" s="61">
        <v>262243</v>
      </c>
      <c r="L8" s="57">
        <f t="shared" si="0"/>
        <v>3.4915455078020984E-2</v>
      </c>
      <c r="M8" s="62"/>
      <c r="N8" s="34"/>
    </row>
    <row r="9" spans="2:14" ht="30" customHeight="1">
      <c r="B9" s="63" t="s">
        <v>23</v>
      </c>
      <c r="C9" s="64"/>
      <c r="D9" s="64"/>
      <c r="E9" s="65"/>
      <c r="F9" s="65"/>
      <c r="G9" s="65"/>
      <c r="H9" s="65"/>
      <c r="I9" s="65"/>
      <c r="J9" s="65"/>
      <c r="K9" s="65"/>
      <c r="L9" s="57">
        <f t="shared" si="0"/>
        <v>0</v>
      </c>
      <c r="M9" s="65"/>
    </row>
    <row r="10" spans="2:14" ht="30" customHeight="1">
      <c r="B10" s="24" t="s">
        <v>24</v>
      </c>
      <c r="C10" s="23" t="s">
        <v>26</v>
      </c>
      <c r="D10" s="23" t="s">
        <v>6</v>
      </c>
      <c r="E10" s="22"/>
      <c r="F10" s="22"/>
      <c r="G10" s="22"/>
      <c r="H10" s="22"/>
      <c r="I10" s="22"/>
      <c r="J10" s="22"/>
      <c r="K10" s="22">
        <v>25130</v>
      </c>
      <c r="L10" s="57">
        <f>K10/$K$5</f>
        <v>3.3458486446184162E-3</v>
      </c>
      <c r="M10" s="24" t="s">
        <v>153</v>
      </c>
    </row>
    <row r="11" spans="2:14" ht="30" customHeight="1">
      <c r="B11" s="24"/>
      <c r="C11" s="23" t="s">
        <v>27</v>
      </c>
      <c r="D11" s="23" t="s">
        <v>6</v>
      </c>
      <c r="E11" s="22"/>
      <c r="F11" s="22"/>
      <c r="G11" s="22"/>
      <c r="H11" s="22"/>
      <c r="I11" s="22"/>
      <c r="J11" s="22"/>
      <c r="K11" s="22">
        <v>11706</v>
      </c>
      <c r="L11" s="57">
        <f t="shared" si="0"/>
        <v>1.5585556798210576E-3</v>
      </c>
      <c r="M11" s="24" t="s">
        <v>68</v>
      </c>
    </row>
    <row r="12" spans="2:14" ht="30" customHeight="1">
      <c r="B12" s="24" t="s">
        <v>116</v>
      </c>
      <c r="C12" s="23" t="s">
        <v>25</v>
      </c>
      <c r="D12" s="23" t="s">
        <v>6</v>
      </c>
      <c r="E12" s="22"/>
      <c r="F12" s="22"/>
      <c r="G12" s="22"/>
      <c r="H12" s="22"/>
      <c r="I12" s="22"/>
      <c r="J12" s="22"/>
      <c r="K12" s="22">
        <v>8545</v>
      </c>
      <c r="L12" s="57">
        <f t="shared" si="0"/>
        <v>1.1376950524577942E-3</v>
      </c>
      <c r="M12" s="24" t="s">
        <v>69</v>
      </c>
    </row>
    <row r="13" spans="2:14" ht="30" customHeight="1">
      <c r="B13" s="24"/>
      <c r="C13" s="23" t="s">
        <v>26</v>
      </c>
      <c r="D13" s="23" t="s">
        <v>6</v>
      </c>
      <c r="E13" s="22"/>
      <c r="F13" s="22"/>
      <c r="G13" s="22"/>
      <c r="H13" s="22"/>
      <c r="I13" s="22"/>
      <c r="J13" s="22"/>
      <c r="K13" s="22">
        <v>7168</v>
      </c>
      <c r="L13" s="57">
        <f t="shared" si="0"/>
        <v>9.5435905629227249E-4</v>
      </c>
      <c r="M13" s="24" t="s">
        <v>70</v>
      </c>
    </row>
    <row r="14" spans="2:14" ht="30" customHeight="1">
      <c r="B14" s="24"/>
      <c r="C14" s="23" t="s">
        <v>27</v>
      </c>
      <c r="D14" s="23" t="s">
        <v>6</v>
      </c>
      <c r="E14" s="22"/>
      <c r="F14" s="22"/>
      <c r="G14" s="22"/>
      <c r="H14" s="22"/>
      <c r="I14" s="22"/>
      <c r="J14" s="22"/>
      <c r="K14" s="22">
        <v>3118</v>
      </c>
      <c r="L14" s="57">
        <f t="shared" si="0"/>
        <v>4.1513553815838528E-4</v>
      </c>
      <c r="M14" s="24" t="s">
        <v>71</v>
      </c>
    </row>
    <row r="15" spans="2:14" ht="30" customHeight="1">
      <c r="B15" s="24" t="s">
        <v>172</v>
      </c>
      <c r="C15" s="23" t="s">
        <v>25</v>
      </c>
      <c r="D15" s="23" t="s">
        <v>6</v>
      </c>
      <c r="E15" s="22"/>
      <c r="F15" s="22"/>
      <c r="G15" s="22"/>
      <c r="H15" s="22"/>
      <c r="I15" s="22"/>
      <c r="J15" s="22"/>
      <c r="K15" s="22">
        <v>9396</v>
      </c>
      <c r="L15" s="57">
        <f t="shared" si="0"/>
        <v>1.2509985620706183E-3</v>
      </c>
      <c r="M15" s="24" t="s">
        <v>72</v>
      </c>
    </row>
    <row r="16" spans="2:14" ht="30" customHeight="1">
      <c r="B16" s="24"/>
      <c r="C16" s="23" t="s">
        <v>26</v>
      </c>
      <c r="D16" s="23" t="s">
        <v>6</v>
      </c>
      <c r="E16" s="22"/>
      <c r="F16" s="22"/>
      <c r="G16" s="22"/>
      <c r="H16" s="22"/>
      <c r="I16" s="22"/>
      <c r="J16" s="22"/>
      <c r="K16" s="22">
        <v>7882</v>
      </c>
      <c r="L16" s="57">
        <f t="shared" si="0"/>
        <v>1.0494221654151355E-3</v>
      </c>
      <c r="M16" s="24" t="s">
        <v>154</v>
      </c>
    </row>
    <row r="17" spans="2:13" ht="30" customHeight="1">
      <c r="B17" s="24"/>
      <c r="C17" s="23" t="s">
        <v>27</v>
      </c>
      <c r="D17" s="23" t="s">
        <v>6</v>
      </c>
      <c r="E17" s="22"/>
      <c r="F17" s="22"/>
      <c r="G17" s="22"/>
      <c r="H17" s="22"/>
      <c r="I17" s="22"/>
      <c r="J17" s="22"/>
      <c r="K17" s="22">
        <v>3430</v>
      </c>
      <c r="L17" s="57">
        <f t="shared" si="0"/>
        <v>4.5667572029610691E-4</v>
      </c>
      <c r="M17" s="24" t="s">
        <v>155</v>
      </c>
    </row>
    <row r="18" spans="2:13" ht="30" customHeight="1">
      <c r="B18" s="24" t="s">
        <v>34</v>
      </c>
      <c r="C18" s="23"/>
      <c r="D18" s="23"/>
      <c r="E18" s="22"/>
      <c r="F18" s="22"/>
      <c r="G18" s="22"/>
      <c r="H18" s="22"/>
      <c r="I18" s="22"/>
      <c r="J18" s="22"/>
      <c r="K18" s="22">
        <v>76375</v>
      </c>
      <c r="L18" s="57">
        <f t="shared" si="0"/>
        <v>1.0168690419129786E-2</v>
      </c>
      <c r="M18" s="24"/>
    </row>
    <row r="19" spans="2:13" ht="30" customHeight="1">
      <c r="B19" s="24"/>
      <c r="C19" s="23"/>
      <c r="D19" s="23"/>
      <c r="E19" s="22"/>
      <c r="F19" s="22"/>
      <c r="G19" s="22"/>
      <c r="H19" s="22"/>
      <c r="I19" s="22"/>
      <c r="J19" s="22"/>
      <c r="K19" s="22"/>
      <c r="L19" s="57">
        <f t="shared" si="0"/>
        <v>0</v>
      </c>
      <c r="M19" s="24"/>
    </row>
    <row r="20" spans="2:13" ht="30" customHeight="1">
      <c r="B20" s="63" t="s">
        <v>86</v>
      </c>
      <c r="C20" s="64"/>
      <c r="D20" s="64"/>
      <c r="E20" s="22"/>
      <c r="F20" s="22"/>
      <c r="G20" s="22"/>
      <c r="H20" s="22"/>
      <c r="I20" s="22"/>
      <c r="J20" s="22"/>
      <c r="K20" s="22"/>
      <c r="L20" s="57">
        <f t="shared" si="0"/>
        <v>0</v>
      </c>
      <c r="M20" s="65"/>
    </row>
    <row r="21" spans="2:13" ht="30" customHeight="1">
      <c r="B21" s="24" t="s">
        <v>87</v>
      </c>
      <c r="C21" s="23" t="s">
        <v>26</v>
      </c>
      <c r="D21" s="23" t="s">
        <v>6</v>
      </c>
      <c r="E21" s="22"/>
      <c r="F21" s="22"/>
      <c r="G21" s="22"/>
      <c r="H21" s="22"/>
      <c r="I21" s="22"/>
      <c r="J21" s="22"/>
      <c r="K21" s="22">
        <v>11605</v>
      </c>
      <c r="L21" s="57">
        <f t="shared" si="0"/>
        <v>1.5451083772700645E-3</v>
      </c>
      <c r="M21" s="24" t="s">
        <v>156</v>
      </c>
    </row>
    <row r="22" spans="2:13" ht="30" customHeight="1">
      <c r="B22" s="24"/>
      <c r="C22" s="23" t="s">
        <v>27</v>
      </c>
      <c r="D22" s="23" t="s">
        <v>6</v>
      </c>
      <c r="E22" s="22"/>
      <c r="F22" s="22"/>
      <c r="G22" s="22"/>
      <c r="H22" s="22"/>
      <c r="I22" s="22"/>
      <c r="J22" s="22"/>
      <c r="K22" s="22">
        <v>5058</v>
      </c>
      <c r="L22" s="57">
        <f t="shared" si="0"/>
        <v>6.7343026042498803E-4</v>
      </c>
      <c r="M22" s="24" t="s">
        <v>58</v>
      </c>
    </row>
    <row r="23" spans="2:13" ht="30" customHeight="1">
      <c r="B23" s="24" t="s">
        <v>117</v>
      </c>
      <c r="C23" s="23" t="s">
        <v>26</v>
      </c>
      <c r="D23" s="23" t="s">
        <v>6</v>
      </c>
      <c r="E23" s="22"/>
      <c r="F23" s="22"/>
      <c r="G23" s="22"/>
      <c r="H23" s="22"/>
      <c r="I23" s="22"/>
      <c r="J23" s="22"/>
      <c r="K23" s="22">
        <v>13223</v>
      </c>
      <c r="L23" s="57">
        <f t="shared" si="0"/>
        <v>1.7605315013047877E-3</v>
      </c>
      <c r="M23" s="24" t="s">
        <v>59</v>
      </c>
    </row>
    <row r="24" spans="2:13" ht="30" customHeight="1">
      <c r="B24" s="24"/>
      <c r="C24" s="23" t="s">
        <v>27</v>
      </c>
      <c r="D24" s="23" t="s">
        <v>6</v>
      </c>
      <c r="E24" s="22"/>
      <c r="F24" s="22"/>
      <c r="G24" s="22"/>
      <c r="H24" s="22"/>
      <c r="I24" s="22"/>
      <c r="J24" s="22"/>
      <c r="K24" s="22">
        <v>5764</v>
      </c>
      <c r="L24" s="57">
        <f t="shared" si="0"/>
        <v>7.6742823667252491E-4</v>
      </c>
      <c r="M24" s="24" t="s">
        <v>60</v>
      </c>
    </row>
    <row r="25" spans="2:13" ht="30" customHeight="1">
      <c r="B25" s="24" t="s">
        <v>82</v>
      </c>
      <c r="C25" s="23" t="s">
        <v>25</v>
      </c>
      <c r="D25" s="23" t="s">
        <v>6</v>
      </c>
      <c r="E25" s="22"/>
      <c r="F25" s="22"/>
      <c r="G25" s="22"/>
      <c r="H25" s="22"/>
      <c r="I25" s="22"/>
      <c r="J25" s="22"/>
      <c r="K25" s="22">
        <v>5234</v>
      </c>
      <c r="L25" s="57">
        <f t="shared" si="0"/>
        <v>6.9686318368216435E-4</v>
      </c>
      <c r="M25" s="24" t="s">
        <v>157</v>
      </c>
    </row>
    <row r="26" spans="2:13" ht="30" customHeight="1">
      <c r="B26" s="24" t="s">
        <v>173</v>
      </c>
      <c r="C26" s="23" t="s">
        <v>26</v>
      </c>
      <c r="D26" s="23" t="s">
        <v>6</v>
      </c>
      <c r="E26" s="22"/>
      <c r="F26" s="22"/>
      <c r="G26" s="22"/>
      <c r="H26" s="22"/>
      <c r="I26" s="22"/>
      <c r="J26" s="22"/>
      <c r="K26" s="22">
        <v>12763</v>
      </c>
      <c r="L26" s="57">
        <f t="shared" si="0"/>
        <v>1.6992863609735314E-3</v>
      </c>
      <c r="M26" s="24" t="s">
        <v>61</v>
      </c>
    </row>
    <row r="27" spans="2:13" ht="30" customHeight="1">
      <c r="B27" s="24" t="s">
        <v>174</v>
      </c>
      <c r="C27" s="23" t="s">
        <v>25</v>
      </c>
      <c r="D27" s="23" t="s">
        <v>6</v>
      </c>
      <c r="E27" s="22"/>
      <c r="F27" s="22"/>
      <c r="G27" s="22"/>
      <c r="H27" s="22"/>
      <c r="I27" s="22"/>
      <c r="J27" s="22"/>
      <c r="K27" s="22">
        <v>5753</v>
      </c>
      <c r="L27" s="57">
        <f t="shared" si="0"/>
        <v>7.6596367896895141E-4</v>
      </c>
      <c r="M27" s="24" t="s">
        <v>62</v>
      </c>
    </row>
    <row r="28" spans="2:13" ht="30" customHeight="1">
      <c r="B28" s="24" t="s">
        <v>34</v>
      </c>
      <c r="C28" s="23"/>
      <c r="D28" s="23"/>
      <c r="E28" s="22"/>
      <c r="F28" s="22"/>
      <c r="G28" s="22"/>
      <c r="H28" s="22"/>
      <c r="I28" s="22"/>
      <c r="J28" s="22"/>
      <c r="K28" s="22">
        <v>59400</v>
      </c>
      <c r="L28" s="57">
        <f t="shared" si="0"/>
        <v>7.9086115992970125E-3</v>
      </c>
      <c r="M28" s="24"/>
    </row>
    <row r="29" spans="2:13" ht="30" customHeight="1">
      <c r="B29" s="24"/>
      <c r="C29" s="23"/>
      <c r="D29" s="23"/>
      <c r="E29" s="22"/>
      <c r="F29" s="22"/>
      <c r="G29" s="22"/>
      <c r="H29" s="22"/>
      <c r="I29" s="22"/>
      <c r="J29" s="22"/>
      <c r="K29" s="22"/>
      <c r="L29" s="57">
        <f t="shared" si="0"/>
        <v>0</v>
      </c>
      <c r="M29" s="24"/>
    </row>
    <row r="30" spans="2:13" ht="30" customHeight="1">
      <c r="B30" s="63" t="s">
        <v>88</v>
      </c>
      <c r="C30" s="64"/>
      <c r="D30" s="64"/>
      <c r="E30" s="22"/>
      <c r="F30" s="22"/>
      <c r="G30" s="22"/>
      <c r="H30" s="22"/>
      <c r="I30" s="22"/>
      <c r="J30" s="22"/>
      <c r="K30" s="22"/>
      <c r="L30" s="57">
        <f t="shared" si="0"/>
        <v>0</v>
      </c>
      <c r="M30" s="65"/>
    </row>
    <row r="31" spans="2:13" ht="30" customHeight="1">
      <c r="B31" s="24" t="s">
        <v>30</v>
      </c>
      <c r="C31" s="23" t="s">
        <v>26</v>
      </c>
      <c r="D31" s="23" t="s">
        <v>6</v>
      </c>
      <c r="E31" s="22"/>
      <c r="F31" s="22"/>
      <c r="G31" s="22"/>
      <c r="H31" s="22"/>
      <c r="I31" s="22"/>
      <c r="J31" s="22"/>
      <c r="K31" s="22">
        <v>5425</v>
      </c>
      <c r="L31" s="57">
        <f t="shared" si="0"/>
        <v>7.2229323108057735E-4</v>
      </c>
      <c r="M31" s="24" t="s">
        <v>158</v>
      </c>
    </row>
    <row r="32" spans="2:13" ht="30" customHeight="1">
      <c r="B32" s="24"/>
      <c r="C32" s="23" t="s">
        <v>27</v>
      </c>
      <c r="D32" s="23" t="s">
        <v>6</v>
      </c>
      <c r="E32" s="22"/>
      <c r="F32" s="22"/>
      <c r="G32" s="22"/>
      <c r="H32" s="22"/>
      <c r="I32" s="22"/>
      <c r="J32" s="22"/>
      <c r="K32" s="22">
        <v>2360</v>
      </c>
      <c r="L32" s="57">
        <f t="shared" si="0"/>
        <v>3.1421419822122811E-4</v>
      </c>
      <c r="M32" s="24" t="s">
        <v>99</v>
      </c>
    </row>
    <row r="33" spans="2:13" ht="30" customHeight="1">
      <c r="B33" s="24" t="s">
        <v>21</v>
      </c>
      <c r="C33" s="23" t="s">
        <v>26</v>
      </c>
      <c r="D33" s="23" t="s">
        <v>6</v>
      </c>
      <c r="E33" s="22"/>
      <c r="F33" s="22"/>
      <c r="G33" s="22"/>
      <c r="H33" s="22"/>
      <c r="I33" s="22"/>
      <c r="J33" s="22"/>
      <c r="K33" s="22">
        <v>5083</v>
      </c>
      <c r="L33" s="57">
        <f t="shared" si="0"/>
        <v>6.7675880066038236E-4</v>
      </c>
      <c r="M33" s="24" t="s">
        <v>100</v>
      </c>
    </row>
    <row r="34" spans="2:13" ht="30" customHeight="1">
      <c r="B34" s="24"/>
      <c r="C34" s="23" t="s">
        <v>27</v>
      </c>
      <c r="D34" s="23" t="s">
        <v>6</v>
      </c>
      <c r="E34" s="22"/>
      <c r="F34" s="22"/>
      <c r="G34" s="22"/>
      <c r="H34" s="22"/>
      <c r="I34" s="22"/>
      <c r="J34" s="22"/>
      <c r="K34" s="22">
        <v>2212</v>
      </c>
      <c r="L34" s="57">
        <f t="shared" si="0"/>
        <v>2.9450924002769345E-4</v>
      </c>
      <c r="M34" s="24" t="s">
        <v>101</v>
      </c>
    </row>
    <row r="35" spans="2:13" ht="30" customHeight="1">
      <c r="B35" s="24" t="s">
        <v>175</v>
      </c>
      <c r="C35" s="23" t="s">
        <v>26</v>
      </c>
      <c r="D35" s="23" t="s">
        <v>6</v>
      </c>
      <c r="E35" s="22"/>
      <c r="F35" s="22"/>
      <c r="G35" s="22"/>
      <c r="H35" s="22"/>
      <c r="I35" s="22"/>
      <c r="J35" s="22"/>
      <c r="K35" s="22">
        <v>5593</v>
      </c>
      <c r="L35" s="57">
        <f t="shared" si="0"/>
        <v>7.4466102146242741E-4</v>
      </c>
      <c r="M35" s="24" t="s">
        <v>102</v>
      </c>
    </row>
    <row r="36" spans="2:13" ht="30" customHeight="1">
      <c r="B36" s="24" t="s">
        <v>34</v>
      </c>
      <c r="C36" s="23"/>
      <c r="D36" s="23"/>
      <c r="E36" s="22"/>
      <c r="F36" s="22"/>
      <c r="G36" s="22"/>
      <c r="H36" s="22"/>
      <c r="I36" s="22"/>
      <c r="J36" s="22"/>
      <c r="K36" s="22">
        <v>20673</v>
      </c>
      <c r="L36" s="57">
        <f t="shared" si="0"/>
        <v>2.7524364914523086E-3</v>
      </c>
      <c r="M36" s="24"/>
    </row>
    <row r="37" spans="2:13" ht="30" customHeight="1">
      <c r="B37" s="24"/>
      <c r="C37" s="23"/>
      <c r="D37" s="23"/>
      <c r="E37" s="22"/>
      <c r="F37" s="22"/>
      <c r="G37" s="22"/>
      <c r="H37" s="22"/>
      <c r="I37" s="22"/>
      <c r="J37" s="22"/>
      <c r="K37" s="22"/>
      <c r="L37" s="57">
        <f t="shared" si="0"/>
        <v>0</v>
      </c>
      <c r="M37" s="24"/>
    </row>
    <row r="38" spans="2:13" ht="30" customHeight="1">
      <c r="B38" s="58" t="s">
        <v>89</v>
      </c>
      <c r="C38" s="23"/>
      <c r="D38" s="23"/>
      <c r="E38" s="22"/>
      <c r="F38" s="22"/>
      <c r="G38" s="22"/>
      <c r="H38" s="22"/>
      <c r="I38" s="22"/>
      <c r="J38" s="22"/>
      <c r="K38" s="22"/>
      <c r="L38" s="57">
        <f t="shared" si="0"/>
        <v>0</v>
      </c>
      <c r="M38" s="24"/>
    </row>
    <row r="39" spans="2:13" ht="30" customHeight="1">
      <c r="B39" s="24" t="s">
        <v>90</v>
      </c>
      <c r="C39" s="23" t="s">
        <v>26</v>
      </c>
      <c r="D39" s="23" t="s">
        <v>57</v>
      </c>
      <c r="E39" s="22"/>
      <c r="F39" s="22"/>
      <c r="G39" s="22"/>
      <c r="H39" s="22"/>
      <c r="I39" s="22"/>
      <c r="J39" s="22"/>
      <c r="K39" s="22">
        <v>26077</v>
      </c>
      <c r="L39" s="57">
        <f t="shared" si="0"/>
        <v>3.4719337487351546E-3</v>
      </c>
      <c r="M39" s="24" t="s">
        <v>159</v>
      </c>
    </row>
    <row r="40" spans="2:13" ht="30" customHeight="1">
      <c r="B40" s="24"/>
      <c r="C40" s="23" t="s">
        <v>27</v>
      </c>
      <c r="D40" s="23" t="s">
        <v>57</v>
      </c>
      <c r="E40" s="22"/>
      <c r="F40" s="22"/>
      <c r="G40" s="22"/>
      <c r="H40" s="22"/>
      <c r="I40" s="22"/>
      <c r="J40" s="22"/>
      <c r="K40" s="22">
        <v>11360</v>
      </c>
      <c r="L40" s="57">
        <f t="shared" si="0"/>
        <v>1.5124886829631996E-3</v>
      </c>
      <c r="M40" s="24" t="s">
        <v>105</v>
      </c>
    </row>
    <row r="41" spans="2:13" ht="30" customHeight="1">
      <c r="B41" s="24" t="s">
        <v>34</v>
      </c>
      <c r="C41" s="23"/>
      <c r="D41" s="23"/>
      <c r="E41" s="22"/>
      <c r="F41" s="22"/>
      <c r="G41" s="22"/>
      <c r="H41" s="22"/>
      <c r="I41" s="22"/>
      <c r="J41" s="22"/>
      <c r="K41" s="22">
        <v>37437</v>
      </c>
      <c r="L41" s="57">
        <f t="shared" si="0"/>
        <v>4.9844224316983547E-3</v>
      </c>
      <c r="M41" s="24"/>
    </row>
    <row r="42" spans="2:13" ht="30" customHeight="1">
      <c r="B42" s="24"/>
      <c r="C42" s="23"/>
      <c r="D42" s="23"/>
      <c r="E42" s="22"/>
      <c r="F42" s="22"/>
      <c r="G42" s="22"/>
      <c r="H42" s="22"/>
      <c r="I42" s="22"/>
      <c r="J42" s="22"/>
      <c r="K42" s="22"/>
      <c r="L42" s="57">
        <f t="shared" si="0"/>
        <v>0</v>
      </c>
      <c r="M42" s="24"/>
    </row>
    <row r="43" spans="2:13" ht="30" customHeight="1">
      <c r="B43" s="63" t="s">
        <v>176</v>
      </c>
      <c r="C43" s="64"/>
      <c r="D43" s="64"/>
      <c r="E43" s="22"/>
      <c r="F43" s="22"/>
      <c r="G43" s="22"/>
      <c r="H43" s="22"/>
      <c r="I43" s="22"/>
      <c r="J43" s="22"/>
      <c r="K43" s="22"/>
      <c r="L43" s="57">
        <f t="shared" si="0"/>
        <v>0</v>
      </c>
      <c r="M43" s="65"/>
    </row>
    <row r="44" spans="2:13" ht="30" customHeight="1">
      <c r="B44" s="24" t="s">
        <v>38</v>
      </c>
      <c r="C44" s="23" t="s">
        <v>27</v>
      </c>
      <c r="D44" s="23" t="s">
        <v>6</v>
      </c>
      <c r="E44" s="22"/>
      <c r="F44" s="22"/>
      <c r="G44" s="22"/>
      <c r="H44" s="22"/>
      <c r="I44" s="22"/>
      <c r="J44" s="22"/>
      <c r="K44" s="22">
        <v>3389</v>
      </c>
      <c r="L44" s="57">
        <f t="shared" ref="L44:L71" si="1">K44/$K$5</f>
        <v>4.5121691431006017E-4</v>
      </c>
      <c r="M44" s="24" t="s">
        <v>160</v>
      </c>
    </row>
    <row r="45" spans="2:13" ht="30" customHeight="1">
      <c r="B45" s="24" t="s">
        <v>34</v>
      </c>
      <c r="C45" s="23"/>
      <c r="D45" s="23"/>
      <c r="E45" s="22"/>
      <c r="F45" s="22"/>
      <c r="G45" s="22"/>
      <c r="H45" s="22"/>
      <c r="I45" s="22"/>
      <c r="J45" s="22"/>
      <c r="K45" s="22">
        <v>3389</v>
      </c>
      <c r="L45" s="57">
        <f t="shared" si="1"/>
        <v>4.5121691431006017E-4</v>
      </c>
      <c r="M45" s="24"/>
    </row>
    <row r="46" spans="2:13" ht="30" customHeight="1">
      <c r="B46" s="24"/>
      <c r="C46" s="23"/>
      <c r="D46" s="23"/>
      <c r="E46" s="22"/>
      <c r="F46" s="22"/>
      <c r="G46" s="22"/>
      <c r="H46" s="22"/>
      <c r="I46" s="22"/>
      <c r="J46" s="22"/>
      <c r="K46" s="22"/>
      <c r="L46" s="57">
        <f t="shared" si="1"/>
        <v>0</v>
      </c>
      <c r="M46" s="24"/>
    </row>
    <row r="47" spans="2:13" ht="30" customHeight="1">
      <c r="B47" s="63" t="s">
        <v>196</v>
      </c>
      <c r="C47" s="64"/>
      <c r="D47" s="64"/>
      <c r="E47" s="22"/>
      <c r="F47" s="22"/>
      <c r="G47" s="22"/>
      <c r="H47" s="22"/>
      <c r="I47" s="22"/>
      <c r="J47" s="22"/>
      <c r="K47" s="22"/>
      <c r="L47" s="57">
        <f t="shared" si="1"/>
        <v>0</v>
      </c>
      <c r="M47" s="65"/>
    </row>
    <row r="48" spans="2:13" ht="30" customHeight="1">
      <c r="B48" s="24" t="s">
        <v>91</v>
      </c>
      <c r="C48" s="23" t="s">
        <v>26</v>
      </c>
      <c r="D48" s="23" t="s">
        <v>6</v>
      </c>
      <c r="E48" s="22"/>
      <c r="F48" s="22"/>
      <c r="G48" s="22"/>
      <c r="H48" s="22"/>
      <c r="I48" s="22"/>
      <c r="J48" s="22"/>
      <c r="K48" s="22">
        <v>20990</v>
      </c>
      <c r="L48" s="57">
        <f t="shared" si="1"/>
        <v>2.794642381637109E-3</v>
      </c>
      <c r="M48" s="24" t="s">
        <v>161</v>
      </c>
    </row>
    <row r="49" spans="2:14" ht="30" customHeight="1">
      <c r="B49" s="24"/>
      <c r="C49" s="23" t="s">
        <v>27</v>
      </c>
      <c r="D49" s="23" t="s">
        <v>6</v>
      </c>
      <c r="E49" s="22"/>
      <c r="F49" s="22"/>
      <c r="G49" s="22"/>
      <c r="H49" s="22"/>
      <c r="I49" s="22"/>
      <c r="J49" s="22"/>
      <c r="K49" s="22">
        <v>9174</v>
      </c>
      <c r="L49" s="57">
        <f t="shared" si="1"/>
        <v>1.2214411247803163E-3</v>
      </c>
      <c r="M49" s="24" t="s">
        <v>204</v>
      </c>
    </row>
    <row r="50" spans="2:14" ht="30" customHeight="1">
      <c r="B50" s="24" t="s">
        <v>111</v>
      </c>
      <c r="C50" s="23" t="s">
        <v>26</v>
      </c>
      <c r="D50" s="23" t="s">
        <v>6</v>
      </c>
      <c r="E50" s="22"/>
      <c r="F50" s="22"/>
      <c r="G50" s="22"/>
      <c r="H50" s="22"/>
      <c r="I50" s="22"/>
      <c r="J50" s="22"/>
      <c r="K50" s="22">
        <v>24225</v>
      </c>
      <c r="L50" s="57">
        <f t="shared" si="1"/>
        <v>3.22535548809714E-3</v>
      </c>
      <c r="M50" s="24" t="s">
        <v>205</v>
      </c>
    </row>
    <row r="51" spans="2:14" ht="30" customHeight="1">
      <c r="B51" s="24"/>
      <c r="C51" s="23" t="s">
        <v>27</v>
      </c>
      <c r="D51" s="23" t="s">
        <v>6</v>
      </c>
      <c r="E51" s="22"/>
      <c r="F51" s="22"/>
      <c r="G51" s="22"/>
      <c r="H51" s="22"/>
      <c r="I51" s="22"/>
      <c r="J51" s="22"/>
      <c r="K51" s="22">
        <v>10580</v>
      </c>
      <c r="L51" s="57">
        <f t="shared" si="1"/>
        <v>1.4086382276188956E-3</v>
      </c>
      <c r="M51" s="24" t="s">
        <v>206</v>
      </c>
    </row>
    <row r="52" spans="2:14" ht="30" customHeight="1">
      <c r="B52" s="24" t="s">
        <v>34</v>
      </c>
      <c r="C52" s="23"/>
      <c r="D52" s="23"/>
      <c r="E52" s="22"/>
      <c r="F52" s="22"/>
      <c r="G52" s="22"/>
      <c r="H52" s="22"/>
      <c r="I52" s="22"/>
      <c r="J52" s="22"/>
      <c r="K52" s="22">
        <v>64969</v>
      </c>
      <c r="L52" s="57">
        <f t="shared" si="1"/>
        <v>8.6500772221334617E-3</v>
      </c>
      <c r="M52" s="24"/>
    </row>
    <row r="53" spans="2:14" ht="30" customHeight="1">
      <c r="B53" s="85"/>
      <c r="C53" s="86"/>
      <c r="D53" s="86"/>
      <c r="E53" s="22"/>
      <c r="F53" s="22"/>
      <c r="G53" s="22"/>
      <c r="H53" s="22"/>
      <c r="I53" s="22"/>
      <c r="J53" s="22"/>
      <c r="K53" s="22"/>
      <c r="L53" s="57">
        <f t="shared" si="1"/>
        <v>0</v>
      </c>
      <c r="M53" s="24"/>
    </row>
    <row r="54" spans="2:14" ht="30" customHeight="1">
      <c r="B54" s="87" t="s">
        <v>197</v>
      </c>
      <c r="C54" s="88"/>
      <c r="D54" s="88"/>
      <c r="E54" s="22"/>
      <c r="F54" s="22"/>
      <c r="G54" s="22"/>
      <c r="H54" s="22"/>
      <c r="I54" s="22"/>
      <c r="J54" s="22"/>
      <c r="K54" s="22"/>
      <c r="L54" s="57">
        <f t="shared" si="1"/>
        <v>0</v>
      </c>
      <c r="M54" s="65"/>
    </row>
    <row r="55" spans="2:14" ht="30" customHeight="1">
      <c r="B55" s="89" t="s">
        <v>149</v>
      </c>
      <c r="C55" s="90" t="s">
        <v>26</v>
      </c>
      <c r="D55" s="90" t="s">
        <v>6</v>
      </c>
      <c r="E55" s="22"/>
      <c r="F55" s="22"/>
      <c r="G55" s="22"/>
      <c r="H55" s="22"/>
      <c r="I55" s="22"/>
      <c r="J55" s="22"/>
      <c r="K55" s="22">
        <v>9994</v>
      </c>
      <c r="L55" s="57">
        <f t="shared" si="1"/>
        <v>1.3306172445012516E-3</v>
      </c>
      <c r="M55" s="68" t="s">
        <v>162</v>
      </c>
      <c r="N55" s="34"/>
    </row>
    <row r="56" spans="2:14" ht="30" customHeight="1">
      <c r="B56" s="89"/>
      <c r="C56" s="90" t="s">
        <v>27</v>
      </c>
      <c r="D56" s="90" t="s">
        <v>6</v>
      </c>
      <c r="E56" s="22"/>
      <c r="F56" s="22"/>
      <c r="G56" s="22"/>
      <c r="H56" s="22"/>
      <c r="I56" s="22"/>
      <c r="J56" s="22"/>
      <c r="K56" s="22">
        <v>7889</v>
      </c>
      <c r="L56" s="57">
        <f t="shared" si="1"/>
        <v>1.050354156681046E-3</v>
      </c>
      <c r="M56" s="68" t="s">
        <v>207</v>
      </c>
      <c r="N56" s="34"/>
    </row>
    <row r="57" spans="2:14" ht="30" customHeight="1">
      <c r="B57" s="24" t="s">
        <v>34</v>
      </c>
      <c r="C57" s="23"/>
      <c r="D57" s="23"/>
      <c r="E57" s="22"/>
      <c r="F57" s="22"/>
      <c r="G57" s="22"/>
      <c r="H57" s="22"/>
      <c r="I57" s="22"/>
      <c r="J57" s="22"/>
      <c r="K57" s="22">
        <v>17883</v>
      </c>
      <c r="L57" s="57">
        <f t="shared" si="1"/>
        <v>2.3809714011822974E-3</v>
      </c>
      <c r="M57" s="68"/>
    </row>
    <row r="58" spans="2:14" ht="30" customHeight="1">
      <c r="B58" s="24"/>
      <c r="C58" s="23"/>
      <c r="D58" s="23"/>
      <c r="E58" s="22"/>
      <c r="F58" s="22"/>
      <c r="G58" s="22"/>
      <c r="H58" s="22"/>
      <c r="I58" s="22"/>
      <c r="J58" s="22"/>
      <c r="K58" s="22"/>
      <c r="L58" s="57">
        <f t="shared" si="1"/>
        <v>0</v>
      </c>
      <c r="M58" s="24"/>
    </row>
    <row r="59" spans="2:14" ht="30" customHeight="1">
      <c r="B59" s="53" t="s">
        <v>63</v>
      </c>
      <c r="C59" s="23"/>
      <c r="D59" s="23"/>
      <c r="E59" s="22"/>
      <c r="F59" s="22"/>
      <c r="G59" s="22"/>
      <c r="H59" s="61"/>
      <c r="I59" s="61"/>
      <c r="J59" s="61"/>
      <c r="K59" s="22">
        <v>43433</v>
      </c>
      <c r="L59" s="57">
        <f t="shared" si="1"/>
        <v>5.7827395217553389E-3</v>
      </c>
      <c r="M59" s="24"/>
      <c r="N59" s="34"/>
    </row>
    <row r="60" spans="2:14" ht="30" customHeight="1">
      <c r="B60" s="63" t="s">
        <v>179</v>
      </c>
      <c r="C60" s="64"/>
      <c r="D60" s="64"/>
      <c r="E60" s="22"/>
      <c r="F60" s="22"/>
      <c r="G60" s="22"/>
      <c r="H60" s="22"/>
      <c r="I60" s="22"/>
      <c r="J60" s="22"/>
      <c r="K60" s="22"/>
      <c r="L60" s="57">
        <f t="shared" si="1"/>
        <v>0</v>
      </c>
      <c r="M60" s="65"/>
    </row>
    <row r="61" spans="2:14" ht="30" customHeight="1">
      <c r="B61" s="24" t="s">
        <v>7</v>
      </c>
      <c r="C61" s="23" t="s">
        <v>25</v>
      </c>
      <c r="D61" s="23" t="s">
        <v>6</v>
      </c>
      <c r="E61" s="22"/>
      <c r="F61" s="22"/>
      <c r="G61" s="22"/>
      <c r="H61" s="22"/>
      <c r="I61" s="22"/>
      <c r="J61" s="22"/>
      <c r="K61" s="22">
        <v>7012</v>
      </c>
      <c r="L61" s="57">
        <f t="shared" si="1"/>
        <v>9.3358896522341157E-4</v>
      </c>
      <c r="M61" s="24" t="s">
        <v>208</v>
      </c>
    </row>
    <row r="62" spans="2:14" ht="30" customHeight="1">
      <c r="B62" s="24" t="s">
        <v>8</v>
      </c>
      <c r="C62" s="23" t="s">
        <v>26</v>
      </c>
      <c r="D62" s="23" t="s">
        <v>6</v>
      </c>
      <c r="E62" s="22"/>
      <c r="F62" s="22"/>
      <c r="G62" s="22"/>
      <c r="H62" s="22"/>
      <c r="I62" s="22"/>
      <c r="J62" s="22"/>
      <c r="K62" s="22">
        <v>5887</v>
      </c>
      <c r="L62" s="57">
        <f t="shared" si="1"/>
        <v>7.8380465463066514E-4</v>
      </c>
      <c r="M62" s="24" t="s">
        <v>209</v>
      </c>
    </row>
    <row r="63" spans="2:14" ht="30" customHeight="1">
      <c r="B63" s="24" t="s">
        <v>9</v>
      </c>
      <c r="C63" s="23" t="s">
        <v>27</v>
      </c>
      <c r="D63" s="23" t="s">
        <v>6</v>
      </c>
      <c r="E63" s="22"/>
      <c r="F63" s="22"/>
      <c r="G63" s="22"/>
      <c r="H63" s="22"/>
      <c r="I63" s="22"/>
      <c r="J63" s="22"/>
      <c r="K63" s="22">
        <v>2574</v>
      </c>
      <c r="L63" s="57">
        <f t="shared" si="1"/>
        <v>3.4270650263620389E-4</v>
      </c>
      <c r="M63" s="24" t="s">
        <v>163</v>
      </c>
    </row>
    <row r="64" spans="2:14" ht="30" customHeight="1">
      <c r="B64" s="24" t="s">
        <v>34</v>
      </c>
      <c r="C64" s="23"/>
      <c r="D64" s="23"/>
      <c r="E64" s="22"/>
      <c r="F64" s="22"/>
      <c r="G64" s="22"/>
      <c r="H64" s="22"/>
      <c r="I64" s="22"/>
      <c r="J64" s="22"/>
      <c r="K64" s="22">
        <v>15473</v>
      </c>
      <c r="L64" s="57">
        <f t="shared" si="1"/>
        <v>2.0601001224902805E-3</v>
      </c>
      <c r="M64" s="24"/>
    </row>
    <row r="65" spans="2:13" ht="30" customHeight="1">
      <c r="B65" s="58"/>
      <c r="C65" s="23"/>
      <c r="D65" s="23"/>
      <c r="E65" s="22"/>
      <c r="F65" s="22"/>
      <c r="G65" s="22"/>
      <c r="H65" s="22"/>
      <c r="I65" s="22"/>
      <c r="J65" s="22"/>
      <c r="K65" s="22"/>
      <c r="L65" s="57">
        <f t="shared" si="1"/>
        <v>0</v>
      </c>
      <c r="M65" s="24"/>
    </row>
    <row r="66" spans="2:13" ht="30" customHeight="1">
      <c r="B66" s="63" t="s">
        <v>180</v>
      </c>
      <c r="C66" s="64"/>
      <c r="D66" s="64"/>
      <c r="E66" s="22"/>
      <c r="F66" s="22"/>
      <c r="G66" s="22"/>
      <c r="H66" s="22"/>
      <c r="I66" s="22"/>
      <c r="J66" s="22"/>
      <c r="K66" s="22"/>
      <c r="L66" s="57">
        <f t="shared" si="1"/>
        <v>0</v>
      </c>
      <c r="M66" s="65"/>
    </row>
    <row r="67" spans="2:13" ht="30" customHeight="1">
      <c r="B67" s="24" t="s">
        <v>64</v>
      </c>
      <c r="C67" s="23" t="s">
        <v>25</v>
      </c>
      <c r="D67" s="23" t="s">
        <v>65</v>
      </c>
      <c r="E67" s="22"/>
      <c r="F67" s="22"/>
      <c r="G67" s="22"/>
      <c r="H67" s="22"/>
      <c r="I67" s="22"/>
      <c r="J67" s="22"/>
      <c r="K67" s="22">
        <v>5860</v>
      </c>
      <c r="L67" s="57">
        <f t="shared" si="1"/>
        <v>7.8020983117643922E-4</v>
      </c>
      <c r="M67" s="24" t="s">
        <v>210</v>
      </c>
    </row>
    <row r="68" spans="2:13" ht="30" customHeight="1">
      <c r="B68" s="24"/>
      <c r="C68" s="23" t="s">
        <v>26</v>
      </c>
      <c r="D68" s="23" t="s">
        <v>65</v>
      </c>
      <c r="E68" s="22"/>
      <c r="F68" s="22"/>
      <c r="G68" s="22"/>
      <c r="H68" s="22"/>
      <c r="I68" s="22"/>
      <c r="J68" s="22"/>
      <c r="K68" s="22">
        <v>4973</v>
      </c>
      <c r="L68" s="57">
        <f t="shared" si="1"/>
        <v>6.6211322362464721E-4</v>
      </c>
      <c r="M68" s="24" t="s">
        <v>164</v>
      </c>
    </row>
    <row r="69" spans="2:13" ht="30" customHeight="1">
      <c r="B69" s="24"/>
      <c r="C69" s="23" t="s">
        <v>27</v>
      </c>
      <c r="D69" s="23" t="s">
        <v>65</v>
      </c>
      <c r="E69" s="22"/>
      <c r="F69" s="22"/>
      <c r="G69" s="22"/>
      <c r="H69" s="22"/>
      <c r="I69" s="22"/>
      <c r="J69" s="22"/>
      <c r="K69" s="22">
        <v>2356</v>
      </c>
      <c r="L69" s="57">
        <f t="shared" si="1"/>
        <v>3.1368163178356498E-4</v>
      </c>
      <c r="M69" s="24" t="s">
        <v>211</v>
      </c>
    </row>
    <row r="70" spans="2:13" ht="30" customHeight="1">
      <c r="B70" s="24" t="s">
        <v>34</v>
      </c>
      <c r="C70" s="23"/>
      <c r="D70" s="23"/>
      <c r="E70" s="22"/>
      <c r="F70" s="22"/>
      <c r="G70" s="22"/>
      <c r="H70" s="22"/>
      <c r="I70" s="22"/>
      <c r="J70" s="22"/>
      <c r="K70" s="22">
        <v>13189</v>
      </c>
      <c r="L70" s="57">
        <f t="shared" si="1"/>
        <v>1.7560046865846514E-3</v>
      </c>
      <c r="M70" s="24"/>
    </row>
    <row r="71" spans="2:13" ht="30" customHeight="1">
      <c r="B71" s="58"/>
      <c r="C71" s="23"/>
      <c r="D71" s="23"/>
      <c r="E71" s="22"/>
      <c r="F71" s="22"/>
      <c r="G71" s="22"/>
      <c r="H71" s="22"/>
      <c r="I71" s="22"/>
      <c r="J71" s="22"/>
      <c r="K71" s="22"/>
      <c r="L71" s="57">
        <f t="shared" si="1"/>
        <v>0</v>
      </c>
      <c r="M71" s="24"/>
    </row>
    <row r="72" spans="2:13" ht="30" customHeight="1">
      <c r="B72" s="58" t="s">
        <v>181</v>
      </c>
      <c r="C72" s="23"/>
      <c r="D72" s="23"/>
      <c r="E72" s="22"/>
      <c r="F72" s="22"/>
      <c r="G72" s="22"/>
      <c r="H72" s="22"/>
      <c r="I72" s="22"/>
      <c r="J72" s="22"/>
      <c r="K72" s="22"/>
      <c r="L72" s="57">
        <f t="shared" ref="L72:L84" si="2">K72/$K$5</f>
        <v>0</v>
      </c>
      <c r="M72" s="24"/>
    </row>
    <row r="73" spans="2:13" ht="30" customHeight="1">
      <c r="B73" s="24" t="s">
        <v>190</v>
      </c>
      <c r="C73" s="23" t="s">
        <v>27</v>
      </c>
      <c r="D73" s="23" t="s">
        <v>53</v>
      </c>
      <c r="E73" s="22"/>
      <c r="F73" s="22"/>
      <c r="G73" s="22"/>
      <c r="H73" s="22"/>
      <c r="I73" s="22"/>
      <c r="J73" s="22"/>
      <c r="K73" s="22">
        <v>1753</v>
      </c>
      <c r="L73" s="57">
        <f t="shared" si="2"/>
        <v>2.3339724130585289E-4</v>
      </c>
      <c r="M73" s="24" t="s">
        <v>212</v>
      </c>
    </row>
    <row r="74" spans="2:13" ht="30" customHeight="1">
      <c r="B74" s="24" t="s">
        <v>191</v>
      </c>
      <c r="C74" s="23" t="s">
        <v>27</v>
      </c>
      <c r="D74" s="23" t="s">
        <v>53</v>
      </c>
      <c r="E74" s="22"/>
      <c r="F74" s="22"/>
      <c r="G74" s="22"/>
      <c r="H74" s="22"/>
      <c r="I74" s="22"/>
      <c r="J74" s="22"/>
      <c r="K74" s="22">
        <v>1639</v>
      </c>
      <c r="L74" s="57">
        <f t="shared" si="2"/>
        <v>2.1821909783245459E-4</v>
      </c>
      <c r="M74" s="24" t="s">
        <v>165</v>
      </c>
    </row>
    <row r="75" spans="2:13" ht="30" customHeight="1">
      <c r="B75" s="24" t="s">
        <v>192</v>
      </c>
      <c r="C75" s="23" t="s">
        <v>26</v>
      </c>
      <c r="D75" s="23" t="s">
        <v>53</v>
      </c>
      <c r="E75" s="22"/>
      <c r="F75" s="22"/>
      <c r="G75" s="22"/>
      <c r="H75" s="22"/>
      <c r="I75" s="22"/>
      <c r="J75" s="22"/>
      <c r="K75" s="22">
        <v>3500</v>
      </c>
      <c r="L75" s="57">
        <f t="shared" si="2"/>
        <v>4.6599563295521117E-4</v>
      </c>
      <c r="M75" s="24" t="s">
        <v>213</v>
      </c>
    </row>
    <row r="76" spans="2:13" ht="30" customHeight="1">
      <c r="B76" s="24" t="s">
        <v>34</v>
      </c>
      <c r="C76" s="23"/>
      <c r="D76" s="23"/>
      <c r="E76" s="22"/>
      <c r="F76" s="22"/>
      <c r="G76" s="22"/>
      <c r="H76" s="22"/>
      <c r="I76" s="22"/>
      <c r="J76" s="22"/>
      <c r="K76" s="22">
        <v>6892</v>
      </c>
      <c r="L76" s="57">
        <f t="shared" si="2"/>
        <v>9.1761197209351867E-4</v>
      </c>
      <c r="M76" s="24"/>
    </row>
    <row r="77" spans="2:13" ht="30" customHeight="1">
      <c r="B77" s="58"/>
      <c r="C77" s="23"/>
      <c r="D77" s="23"/>
      <c r="E77" s="22"/>
      <c r="F77" s="22"/>
      <c r="G77" s="22"/>
      <c r="H77" s="22"/>
      <c r="I77" s="22"/>
      <c r="J77" s="22"/>
      <c r="K77" s="22"/>
      <c r="L77" s="57">
        <f t="shared" si="2"/>
        <v>0</v>
      </c>
      <c r="M77" s="24"/>
    </row>
    <row r="78" spans="2:13" ht="30" customHeight="1">
      <c r="B78" s="58" t="s">
        <v>182</v>
      </c>
      <c r="C78" s="23"/>
      <c r="D78" s="23"/>
      <c r="E78" s="22"/>
      <c r="F78" s="22"/>
      <c r="G78" s="22"/>
      <c r="H78" s="22"/>
      <c r="I78" s="22"/>
      <c r="J78" s="22"/>
      <c r="K78" s="22"/>
      <c r="L78" s="57">
        <f t="shared" si="2"/>
        <v>0</v>
      </c>
      <c r="M78" s="24"/>
    </row>
    <row r="79" spans="2:13" ht="30" customHeight="1">
      <c r="B79" s="24" t="s">
        <v>54</v>
      </c>
      <c r="C79" s="23" t="s">
        <v>26</v>
      </c>
      <c r="D79" s="23" t="s">
        <v>6</v>
      </c>
      <c r="E79" s="22"/>
      <c r="F79" s="22"/>
      <c r="G79" s="22"/>
      <c r="H79" s="22"/>
      <c r="I79" s="22"/>
      <c r="J79" s="22"/>
      <c r="K79" s="22">
        <v>1829</v>
      </c>
      <c r="L79" s="57">
        <f t="shared" si="2"/>
        <v>2.4351600362145179E-4</v>
      </c>
      <c r="M79" s="102" t="s">
        <v>214</v>
      </c>
    </row>
    <row r="80" spans="2:13" ht="30" customHeight="1">
      <c r="B80" s="24"/>
      <c r="C80" s="23" t="s">
        <v>27</v>
      </c>
      <c r="D80" s="23" t="s">
        <v>6</v>
      </c>
      <c r="E80" s="22"/>
      <c r="F80" s="22"/>
      <c r="G80" s="22"/>
      <c r="H80" s="22"/>
      <c r="I80" s="22"/>
      <c r="J80" s="22"/>
      <c r="K80" s="22">
        <v>793</v>
      </c>
      <c r="L80" s="57">
        <f t="shared" si="2"/>
        <v>1.0558129626670928E-4</v>
      </c>
      <c r="M80" s="102" t="s">
        <v>43</v>
      </c>
    </row>
    <row r="81" spans="2:14" ht="30" customHeight="1">
      <c r="B81" s="24" t="s">
        <v>55</v>
      </c>
      <c r="C81" s="23" t="s">
        <v>26</v>
      </c>
      <c r="D81" s="23" t="s">
        <v>6</v>
      </c>
      <c r="E81" s="22"/>
      <c r="F81" s="22"/>
      <c r="G81" s="22"/>
      <c r="H81" s="22"/>
      <c r="I81" s="22"/>
      <c r="J81" s="22"/>
      <c r="K81" s="22">
        <v>3665</v>
      </c>
      <c r="L81" s="57">
        <f t="shared" si="2"/>
        <v>4.8796399850881399E-4</v>
      </c>
      <c r="M81" s="102" t="s">
        <v>215</v>
      </c>
    </row>
    <row r="82" spans="2:14" ht="30" customHeight="1">
      <c r="B82" s="24"/>
      <c r="C82" s="23" t="s">
        <v>27</v>
      </c>
      <c r="D82" s="23" t="s">
        <v>6</v>
      </c>
      <c r="E82" s="22"/>
      <c r="F82" s="22"/>
      <c r="G82" s="22"/>
      <c r="H82" s="22"/>
      <c r="I82" s="22"/>
      <c r="J82" s="22"/>
      <c r="K82" s="22">
        <v>1592</v>
      </c>
      <c r="L82" s="57">
        <f t="shared" si="2"/>
        <v>2.119614421899132E-4</v>
      </c>
      <c r="M82" s="102" t="s">
        <v>216</v>
      </c>
    </row>
    <row r="83" spans="2:14" ht="30" customHeight="1">
      <c r="B83" s="24" t="s">
        <v>34</v>
      </c>
      <c r="C83" s="23"/>
      <c r="D83" s="23"/>
      <c r="E83" s="22"/>
      <c r="F83" s="22"/>
      <c r="G83" s="22"/>
      <c r="H83" s="22"/>
      <c r="I83" s="22"/>
      <c r="J83" s="22"/>
      <c r="K83" s="22">
        <v>7879</v>
      </c>
      <c r="L83" s="57">
        <f t="shared" si="2"/>
        <v>1.0490227405868882E-3</v>
      </c>
      <c r="M83" s="24"/>
    </row>
    <row r="84" spans="2:14" ht="30" customHeight="1">
      <c r="B84" s="58"/>
      <c r="C84" s="23"/>
      <c r="D84" s="23"/>
      <c r="E84" s="22"/>
      <c r="F84" s="22"/>
      <c r="G84" s="22"/>
      <c r="H84" s="22"/>
      <c r="I84" s="22"/>
      <c r="J84" s="22"/>
      <c r="K84" s="22"/>
      <c r="L84" s="57">
        <f t="shared" si="2"/>
        <v>0</v>
      </c>
      <c r="M84" s="24"/>
    </row>
    <row r="85" spans="2:14" ht="30" customHeight="1">
      <c r="B85" s="91" t="s">
        <v>1</v>
      </c>
      <c r="C85" s="92"/>
      <c r="D85" s="92"/>
      <c r="E85" s="36"/>
      <c r="F85" s="36"/>
      <c r="G85" s="36"/>
      <c r="H85" s="93"/>
      <c r="I85" s="93"/>
      <c r="J85" s="93"/>
      <c r="K85" s="36">
        <v>6342180</v>
      </c>
      <c r="L85" s="70">
        <f t="shared" ref="L85:L115" si="3">K85/$K$5</f>
        <v>0.84440805240453742</v>
      </c>
      <c r="M85" s="71"/>
      <c r="N85" s="34"/>
    </row>
    <row r="86" spans="2:14" ht="30" customHeight="1">
      <c r="B86" s="58" t="s">
        <v>74</v>
      </c>
      <c r="C86" s="20"/>
      <c r="D86" s="21"/>
      <c r="E86" s="22"/>
      <c r="F86" s="22"/>
      <c r="G86" s="22"/>
      <c r="H86" s="61"/>
      <c r="I86" s="61"/>
      <c r="J86" s="61"/>
      <c r="K86" s="22">
        <v>6311626</v>
      </c>
      <c r="L86" s="57">
        <f t="shared" si="3"/>
        <v>0.8403400436704479</v>
      </c>
      <c r="M86" s="21"/>
      <c r="N86" s="34"/>
    </row>
    <row r="87" spans="2:14" ht="30" customHeight="1">
      <c r="B87" s="58" t="s">
        <v>75</v>
      </c>
      <c r="C87" s="20"/>
      <c r="D87" s="21"/>
      <c r="E87" s="22"/>
      <c r="F87" s="22"/>
      <c r="G87" s="22"/>
      <c r="H87" s="22"/>
      <c r="I87" s="22"/>
      <c r="J87" s="22"/>
      <c r="K87" s="22"/>
      <c r="L87" s="57">
        <f t="shared" si="3"/>
        <v>0</v>
      </c>
      <c r="M87" s="21"/>
    </row>
    <row r="88" spans="2:14" ht="30" customHeight="1">
      <c r="B88" s="62" t="s">
        <v>76</v>
      </c>
      <c r="C88" s="23" t="s">
        <v>25</v>
      </c>
      <c r="D88" s="23" t="s">
        <v>6</v>
      </c>
      <c r="E88" s="22"/>
      <c r="F88" s="22"/>
      <c r="G88" s="22"/>
      <c r="H88" s="22"/>
      <c r="I88" s="22"/>
      <c r="J88" s="22"/>
      <c r="K88" s="22">
        <v>35373</v>
      </c>
      <c r="L88" s="57">
        <f t="shared" si="3"/>
        <v>4.7096181498641953E-3</v>
      </c>
      <c r="M88" s="24" t="s">
        <v>217</v>
      </c>
    </row>
    <row r="89" spans="2:14" ht="30" customHeight="1">
      <c r="B89" s="62"/>
      <c r="C89" s="23" t="s">
        <v>26</v>
      </c>
      <c r="D89" s="23" t="s">
        <v>6</v>
      </c>
      <c r="E89" s="22"/>
      <c r="F89" s="22"/>
      <c r="G89" s="22"/>
      <c r="H89" s="22"/>
      <c r="I89" s="22"/>
      <c r="J89" s="22"/>
      <c r="K89" s="22">
        <v>29900</v>
      </c>
      <c r="L89" s="57">
        <f t="shared" si="3"/>
        <v>3.9809341215316608E-3</v>
      </c>
      <c r="M89" s="24" t="s">
        <v>218</v>
      </c>
    </row>
    <row r="90" spans="2:14" ht="30" customHeight="1">
      <c r="B90" s="62"/>
      <c r="C90" s="23" t="s">
        <v>27</v>
      </c>
      <c r="D90" s="23" t="s">
        <v>6</v>
      </c>
      <c r="E90" s="22"/>
      <c r="F90" s="22"/>
      <c r="G90" s="22"/>
      <c r="H90" s="22"/>
      <c r="I90" s="22"/>
      <c r="J90" s="22"/>
      <c r="K90" s="22">
        <v>13792</v>
      </c>
      <c r="L90" s="57">
        <f t="shared" si="3"/>
        <v>1.8362890770623635E-3</v>
      </c>
      <c r="M90" s="24" t="s">
        <v>219</v>
      </c>
    </row>
    <row r="91" spans="2:14" ht="30" customHeight="1">
      <c r="B91" s="24" t="s">
        <v>34</v>
      </c>
      <c r="C91" s="23"/>
      <c r="D91" s="23"/>
      <c r="E91" s="22"/>
      <c r="F91" s="22"/>
      <c r="G91" s="22"/>
      <c r="H91" s="22"/>
      <c r="I91" s="22"/>
      <c r="J91" s="22"/>
      <c r="K91" s="22">
        <v>79065</v>
      </c>
      <c r="L91" s="57">
        <f t="shared" si="3"/>
        <v>1.0526841348458221E-2</v>
      </c>
      <c r="M91" s="24"/>
    </row>
    <row r="92" spans="2:14" ht="30" customHeight="1">
      <c r="B92" s="58"/>
      <c r="C92" s="23"/>
      <c r="D92" s="23"/>
      <c r="E92" s="22"/>
      <c r="F92" s="22"/>
      <c r="G92" s="22"/>
      <c r="H92" s="22"/>
      <c r="I92" s="22"/>
      <c r="J92" s="22"/>
      <c r="K92" s="22"/>
      <c r="L92" s="57">
        <f t="shared" si="3"/>
        <v>0</v>
      </c>
      <c r="M92" s="25"/>
    </row>
    <row r="93" spans="2:14" ht="30" customHeight="1">
      <c r="B93" s="58" t="s">
        <v>77</v>
      </c>
      <c r="C93" s="23"/>
      <c r="D93" s="23"/>
      <c r="E93" s="22"/>
      <c r="F93" s="22"/>
      <c r="G93" s="22"/>
      <c r="H93" s="22"/>
      <c r="I93" s="22"/>
      <c r="J93" s="22"/>
      <c r="K93" s="22"/>
      <c r="L93" s="57">
        <f t="shared" si="3"/>
        <v>0</v>
      </c>
      <c r="M93" s="25"/>
    </row>
    <row r="94" spans="2:14" ht="30" customHeight="1">
      <c r="B94" s="62" t="s">
        <v>78</v>
      </c>
      <c r="C94" s="23" t="s">
        <v>26</v>
      </c>
      <c r="D94" s="23" t="s">
        <v>6</v>
      </c>
      <c r="E94" s="22"/>
      <c r="F94" s="22"/>
      <c r="G94" s="22"/>
      <c r="H94" s="22"/>
      <c r="I94" s="22"/>
      <c r="J94" s="22"/>
      <c r="K94" s="22">
        <v>13919</v>
      </c>
      <c r="L94" s="57">
        <f t="shared" si="3"/>
        <v>1.8531980614581668E-3</v>
      </c>
      <c r="M94" s="24" t="s">
        <v>44</v>
      </c>
    </row>
    <row r="95" spans="2:14" ht="30" customHeight="1">
      <c r="B95" s="62"/>
      <c r="C95" s="23" t="s">
        <v>27</v>
      </c>
      <c r="D95" s="23" t="s">
        <v>6</v>
      </c>
      <c r="E95" s="22"/>
      <c r="F95" s="22"/>
      <c r="G95" s="22"/>
      <c r="H95" s="22"/>
      <c r="I95" s="22"/>
      <c r="J95" s="22"/>
      <c r="K95" s="22">
        <v>6067</v>
      </c>
      <c r="L95" s="57">
        <f t="shared" si="3"/>
        <v>8.0777014432550464E-4</v>
      </c>
      <c r="M95" s="24" t="s">
        <v>220</v>
      </c>
    </row>
    <row r="96" spans="2:14" ht="30" customHeight="1">
      <c r="B96" s="24" t="s">
        <v>128</v>
      </c>
      <c r="C96" s="23"/>
      <c r="D96" s="23"/>
      <c r="E96" s="22"/>
      <c r="F96" s="22"/>
      <c r="G96" s="22"/>
      <c r="H96" s="22"/>
      <c r="I96" s="22"/>
      <c r="J96" s="22"/>
      <c r="K96" s="22">
        <v>19986</v>
      </c>
      <c r="L96" s="57">
        <f t="shared" si="3"/>
        <v>2.6609682057836715E-3</v>
      </c>
      <c r="M96" s="24"/>
    </row>
    <row r="97" spans="2:14" ht="30" customHeight="1">
      <c r="B97" s="24"/>
      <c r="C97" s="23"/>
      <c r="D97" s="23"/>
      <c r="E97" s="22"/>
      <c r="F97" s="22"/>
      <c r="G97" s="22"/>
      <c r="H97" s="22"/>
      <c r="I97" s="22"/>
      <c r="J97" s="22"/>
      <c r="K97" s="22"/>
      <c r="L97" s="57">
        <f t="shared" si="3"/>
        <v>0</v>
      </c>
      <c r="M97" s="24"/>
    </row>
    <row r="98" spans="2:14" ht="30" customHeight="1">
      <c r="B98" s="58" t="s">
        <v>150</v>
      </c>
      <c r="C98" s="23"/>
      <c r="D98" s="23"/>
      <c r="E98" s="22"/>
      <c r="F98" s="22"/>
      <c r="G98" s="22"/>
      <c r="H98" s="22"/>
      <c r="I98" s="22"/>
      <c r="J98" s="22"/>
      <c r="K98" s="22"/>
      <c r="L98" s="57">
        <f t="shared" si="3"/>
        <v>0</v>
      </c>
      <c r="M98" s="25"/>
    </row>
    <row r="99" spans="2:14" ht="30" customHeight="1">
      <c r="B99" s="94" t="s">
        <v>183</v>
      </c>
      <c r="C99" s="37" t="s">
        <v>26</v>
      </c>
      <c r="D99" s="37" t="s">
        <v>6</v>
      </c>
      <c r="E99" s="38"/>
      <c r="F99" s="38"/>
      <c r="G99" s="38"/>
      <c r="H99" s="38"/>
      <c r="I99" s="38"/>
      <c r="J99" s="38"/>
      <c r="K99" s="38">
        <v>3451076</v>
      </c>
      <c r="L99" s="57">
        <f t="shared" si="3"/>
        <v>0.4594818128561538</v>
      </c>
      <c r="M99" s="68" t="s">
        <v>221</v>
      </c>
      <c r="N99" s="34"/>
    </row>
    <row r="100" spans="2:14" ht="30" customHeight="1">
      <c r="B100" s="94"/>
      <c r="C100" s="37" t="s">
        <v>27</v>
      </c>
      <c r="D100" s="37" t="s">
        <v>6</v>
      </c>
      <c r="E100" s="38"/>
      <c r="F100" s="38"/>
      <c r="G100" s="38"/>
      <c r="H100" s="38"/>
      <c r="I100" s="38"/>
      <c r="J100" s="38"/>
      <c r="K100" s="38">
        <v>2761499</v>
      </c>
      <c r="L100" s="57">
        <f t="shared" si="3"/>
        <v>0.36767042126005217</v>
      </c>
      <c r="M100" s="68" t="s">
        <v>222</v>
      </c>
      <c r="N100" s="34"/>
    </row>
    <row r="101" spans="2:14" ht="30" customHeight="1">
      <c r="B101" s="24" t="s">
        <v>128</v>
      </c>
      <c r="C101" s="73"/>
      <c r="D101" s="23"/>
      <c r="E101" s="22"/>
      <c r="F101" s="22"/>
      <c r="G101" s="22"/>
      <c r="H101" s="22"/>
      <c r="I101" s="22"/>
      <c r="J101" s="22"/>
      <c r="K101" s="22">
        <v>6212575</v>
      </c>
      <c r="L101" s="57">
        <f t="shared" si="3"/>
        <v>0.82715223411620598</v>
      </c>
      <c r="M101" s="68"/>
    </row>
    <row r="102" spans="2:14" ht="30" customHeight="1">
      <c r="B102" s="58"/>
      <c r="C102" s="73"/>
      <c r="D102" s="23"/>
      <c r="E102" s="22"/>
      <c r="F102" s="22"/>
      <c r="G102" s="22"/>
      <c r="H102" s="22"/>
      <c r="I102" s="22"/>
      <c r="J102" s="22"/>
      <c r="K102" s="22"/>
      <c r="L102" s="57">
        <f t="shared" si="3"/>
        <v>0</v>
      </c>
      <c r="M102" s="24"/>
    </row>
    <row r="103" spans="2:14" ht="30" customHeight="1">
      <c r="B103" s="58" t="s">
        <v>79</v>
      </c>
      <c r="C103" s="23"/>
      <c r="D103" s="23"/>
      <c r="E103" s="22"/>
      <c r="F103" s="22"/>
      <c r="G103" s="22"/>
      <c r="H103" s="61"/>
      <c r="I103" s="61"/>
      <c r="J103" s="61"/>
      <c r="K103" s="22">
        <v>30554</v>
      </c>
      <c r="L103" s="57">
        <f t="shared" si="3"/>
        <v>4.0680087340895779E-3</v>
      </c>
      <c r="M103" s="24"/>
      <c r="N103" s="34"/>
    </row>
    <row r="104" spans="2:14" ht="30" customHeight="1">
      <c r="B104" s="58" t="s">
        <v>80</v>
      </c>
      <c r="C104" s="23"/>
      <c r="D104" s="23"/>
      <c r="E104" s="22"/>
      <c r="F104" s="22"/>
      <c r="G104" s="22"/>
      <c r="H104" s="22"/>
      <c r="I104" s="22"/>
      <c r="J104" s="22"/>
      <c r="K104" s="22"/>
      <c r="L104" s="57">
        <f t="shared" si="3"/>
        <v>0</v>
      </c>
      <c r="M104" s="24"/>
    </row>
    <row r="105" spans="2:14" ht="30" customHeight="1">
      <c r="B105" s="62" t="s">
        <v>81</v>
      </c>
      <c r="C105" s="23" t="s">
        <v>25</v>
      </c>
      <c r="D105" s="23" t="s">
        <v>6</v>
      </c>
      <c r="E105" s="22"/>
      <c r="F105" s="22"/>
      <c r="G105" s="22"/>
      <c r="H105" s="22"/>
      <c r="I105" s="22"/>
      <c r="J105" s="22"/>
      <c r="K105" s="22">
        <v>7635</v>
      </c>
      <c r="L105" s="57">
        <f t="shared" si="3"/>
        <v>1.0165361878894392E-3</v>
      </c>
      <c r="M105" s="24" t="s">
        <v>166</v>
      </c>
    </row>
    <row r="106" spans="2:14" ht="30" customHeight="1">
      <c r="B106" s="62"/>
      <c r="C106" s="23" t="s">
        <v>26</v>
      </c>
      <c r="D106" s="23" t="s">
        <v>6</v>
      </c>
      <c r="E106" s="22"/>
      <c r="F106" s="22"/>
      <c r="G106" s="22"/>
      <c r="H106" s="22"/>
      <c r="I106" s="22"/>
      <c r="J106" s="22"/>
      <c r="K106" s="22">
        <v>6769</v>
      </c>
      <c r="L106" s="57">
        <f t="shared" si="3"/>
        <v>9.0123555413537844E-4</v>
      </c>
      <c r="M106" s="24" t="s">
        <v>223</v>
      </c>
    </row>
    <row r="107" spans="2:14" ht="30" customHeight="1">
      <c r="B107" s="62"/>
      <c r="C107" s="23" t="s">
        <v>27</v>
      </c>
      <c r="D107" s="23" t="s">
        <v>6</v>
      </c>
      <c r="E107" s="22"/>
      <c r="F107" s="22"/>
      <c r="G107" s="22"/>
      <c r="H107" s="22"/>
      <c r="I107" s="22"/>
      <c r="J107" s="22"/>
      <c r="K107" s="22">
        <v>2961</v>
      </c>
      <c r="L107" s="57">
        <f t="shared" si="3"/>
        <v>3.9423230548010866E-4</v>
      </c>
      <c r="M107" s="24" t="s">
        <v>224</v>
      </c>
    </row>
    <row r="108" spans="2:14" ht="30" customHeight="1">
      <c r="B108" s="24" t="s">
        <v>34</v>
      </c>
      <c r="C108" s="23"/>
      <c r="D108" s="23"/>
      <c r="E108" s="22"/>
      <c r="F108" s="22"/>
      <c r="G108" s="22"/>
      <c r="H108" s="22"/>
      <c r="I108" s="22"/>
      <c r="J108" s="22"/>
      <c r="K108" s="22">
        <v>17365</v>
      </c>
      <c r="L108" s="57">
        <f t="shared" si="3"/>
        <v>2.3120040475049261E-3</v>
      </c>
      <c r="M108" s="24"/>
    </row>
    <row r="109" spans="2:14" ht="30" customHeight="1">
      <c r="B109" s="58"/>
      <c r="C109" s="23"/>
      <c r="D109" s="23"/>
      <c r="E109" s="22"/>
      <c r="F109" s="22"/>
      <c r="G109" s="22"/>
      <c r="H109" s="22"/>
      <c r="I109" s="22"/>
      <c r="J109" s="22"/>
      <c r="K109" s="22"/>
      <c r="L109" s="57">
        <f t="shared" si="3"/>
        <v>0</v>
      </c>
      <c r="M109" s="24"/>
    </row>
    <row r="110" spans="2:14" ht="30" customHeight="1">
      <c r="B110" s="58" t="s">
        <v>41</v>
      </c>
      <c r="C110" s="23"/>
      <c r="D110" s="23"/>
      <c r="E110" s="22"/>
      <c r="F110" s="22"/>
      <c r="G110" s="22"/>
      <c r="H110" s="22"/>
      <c r="I110" s="22"/>
      <c r="J110" s="22"/>
      <c r="K110" s="22"/>
      <c r="L110" s="57">
        <f t="shared" si="3"/>
        <v>0</v>
      </c>
      <c r="M110" s="24"/>
    </row>
    <row r="111" spans="2:14" ht="30" customHeight="1">
      <c r="B111" s="62" t="s">
        <v>42</v>
      </c>
      <c r="C111" s="23" t="s">
        <v>25</v>
      </c>
      <c r="D111" s="23" t="s">
        <v>65</v>
      </c>
      <c r="E111" s="22"/>
      <c r="F111" s="22"/>
      <c r="G111" s="22"/>
      <c r="H111" s="22"/>
      <c r="I111" s="22"/>
      <c r="J111" s="22"/>
      <c r="K111" s="22">
        <v>5860</v>
      </c>
      <c r="L111" s="57">
        <f t="shared" si="3"/>
        <v>7.8020983117643922E-4</v>
      </c>
      <c r="M111" s="24" t="s">
        <v>167</v>
      </c>
    </row>
    <row r="112" spans="2:14" ht="30" customHeight="1">
      <c r="B112" s="62"/>
      <c r="C112" s="23" t="s">
        <v>26</v>
      </c>
      <c r="D112" s="23" t="s">
        <v>65</v>
      </c>
      <c r="E112" s="22"/>
      <c r="F112" s="22"/>
      <c r="G112" s="22"/>
      <c r="H112" s="22"/>
      <c r="I112" s="22"/>
      <c r="J112" s="22"/>
      <c r="K112" s="22">
        <v>4973</v>
      </c>
      <c r="L112" s="57">
        <f t="shared" si="3"/>
        <v>6.6211322362464721E-4</v>
      </c>
      <c r="M112" s="24" t="s">
        <v>225</v>
      </c>
    </row>
    <row r="113" spans="2:14" ht="30" customHeight="1">
      <c r="B113" s="62"/>
      <c r="C113" s="23" t="s">
        <v>27</v>
      </c>
      <c r="D113" s="23" t="s">
        <v>65</v>
      </c>
      <c r="E113" s="22"/>
      <c r="F113" s="22"/>
      <c r="G113" s="22"/>
      <c r="H113" s="22"/>
      <c r="I113" s="22"/>
      <c r="J113" s="22"/>
      <c r="K113" s="22">
        <v>2356</v>
      </c>
      <c r="L113" s="57">
        <f t="shared" si="3"/>
        <v>3.1368163178356498E-4</v>
      </c>
      <c r="M113" s="24" t="s">
        <v>45</v>
      </c>
    </row>
    <row r="114" spans="2:14" ht="30" customHeight="1">
      <c r="B114" s="24" t="s">
        <v>34</v>
      </c>
      <c r="C114" s="23"/>
      <c r="D114" s="23"/>
      <c r="E114" s="22"/>
      <c r="F114" s="22"/>
      <c r="G114" s="22"/>
      <c r="H114" s="22"/>
      <c r="I114" s="22"/>
      <c r="J114" s="22"/>
      <c r="K114" s="22">
        <v>13189</v>
      </c>
      <c r="L114" s="57">
        <f t="shared" si="3"/>
        <v>1.7560046865846514E-3</v>
      </c>
      <c r="M114" s="24"/>
    </row>
    <row r="115" spans="2:14" ht="30" customHeight="1">
      <c r="B115" s="58"/>
      <c r="C115" s="23"/>
      <c r="D115" s="23"/>
      <c r="E115" s="22"/>
      <c r="F115" s="22"/>
      <c r="G115" s="22"/>
      <c r="H115" s="22"/>
      <c r="I115" s="22"/>
      <c r="J115" s="22"/>
      <c r="K115" s="22"/>
      <c r="L115" s="57">
        <f t="shared" si="3"/>
        <v>0</v>
      </c>
      <c r="M115" s="26"/>
    </row>
    <row r="116" spans="2:14" ht="30" customHeight="1">
      <c r="B116" s="91" t="s">
        <v>2</v>
      </c>
      <c r="C116" s="69"/>
      <c r="D116" s="95"/>
      <c r="E116" s="36"/>
      <c r="F116" s="36"/>
      <c r="G116" s="36"/>
      <c r="H116" s="93"/>
      <c r="I116" s="93"/>
      <c r="J116" s="93"/>
      <c r="K116" s="36">
        <v>735739</v>
      </c>
      <c r="L116" s="70">
        <f t="shared" ref="L116:L126" si="4">K116/$K$5</f>
        <v>9.7957474569952602E-2</v>
      </c>
      <c r="M116" s="26"/>
      <c r="N116" s="34"/>
    </row>
    <row r="117" spans="2:14" ht="30" customHeight="1">
      <c r="B117" s="58" t="s">
        <v>11</v>
      </c>
      <c r="C117" s="23"/>
      <c r="D117" s="23"/>
      <c r="E117" s="22"/>
      <c r="F117" s="22"/>
      <c r="G117" s="22"/>
      <c r="H117" s="22"/>
      <c r="I117" s="22"/>
      <c r="J117" s="22"/>
      <c r="K117" s="22"/>
      <c r="L117" s="57">
        <f t="shared" si="4"/>
        <v>0</v>
      </c>
      <c r="M117" s="24"/>
    </row>
    <row r="118" spans="2:14" ht="30" customHeight="1">
      <c r="B118" s="24" t="s">
        <v>202</v>
      </c>
      <c r="C118" s="23" t="s">
        <v>25</v>
      </c>
      <c r="D118" s="23" t="s">
        <v>6</v>
      </c>
      <c r="E118" s="22"/>
      <c r="F118" s="22"/>
      <c r="G118" s="22"/>
      <c r="H118" s="22"/>
      <c r="I118" s="22"/>
      <c r="J118" s="22"/>
      <c r="K118" s="22">
        <v>735181</v>
      </c>
      <c r="L118" s="57">
        <f t="shared" si="4"/>
        <v>9.7883181551898596E-2</v>
      </c>
      <c r="M118" s="24" t="s">
        <v>226</v>
      </c>
    </row>
    <row r="119" spans="2:14" ht="30" customHeight="1">
      <c r="B119" s="24" t="s">
        <v>34</v>
      </c>
      <c r="C119" s="23"/>
      <c r="D119" s="23"/>
      <c r="E119" s="22"/>
      <c r="F119" s="22"/>
      <c r="G119" s="22"/>
      <c r="H119" s="22"/>
      <c r="I119" s="22"/>
      <c r="J119" s="22"/>
      <c r="K119" s="22">
        <v>735181</v>
      </c>
      <c r="L119" s="57">
        <f t="shared" si="4"/>
        <v>9.7883181551898596E-2</v>
      </c>
      <c r="M119" s="24"/>
    </row>
    <row r="120" spans="2:14" ht="30" customHeight="1">
      <c r="B120" s="24"/>
      <c r="C120" s="23"/>
      <c r="D120" s="23"/>
      <c r="E120" s="22"/>
      <c r="F120" s="22"/>
      <c r="G120" s="22"/>
      <c r="H120" s="22"/>
      <c r="I120" s="22"/>
      <c r="J120" s="22"/>
      <c r="K120" s="22"/>
      <c r="L120" s="57">
        <f t="shared" si="4"/>
        <v>0</v>
      </c>
      <c r="M120" s="24"/>
    </row>
    <row r="121" spans="2:14" ht="30" customHeight="1">
      <c r="B121" s="58" t="s">
        <v>12</v>
      </c>
      <c r="C121" s="23"/>
      <c r="D121" s="23"/>
      <c r="E121" s="22"/>
      <c r="F121" s="22"/>
      <c r="G121" s="22"/>
      <c r="H121" s="22"/>
      <c r="I121" s="22"/>
      <c r="J121" s="22"/>
      <c r="K121" s="22"/>
      <c r="L121" s="57">
        <f t="shared" si="4"/>
        <v>0</v>
      </c>
      <c r="M121" s="24"/>
    </row>
    <row r="122" spans="2:14" ht="30" customHeight="1">
      <c r="B122" s="24" t="s">
        <v>13</v>
      </c>
      <c r="C122" s="23"/>
      <c r="D122" s="23" t="s">
        <v>14</v>
      </c>
      <c r="E122" s="22"/>
      <c r="F122" s="22"/>
      <c r="G122" s="22"/>
      <c r="H122" s="22"/>
      <c r="I122" s="22"/>
      <c r="J122" s="22"/>
      <c r="K122" s="22">
        <v>524</v>
      </c>
      <c r="L122" s="57">
        <f t="shared" si="4"/>
        <v>6.9766203333865894E-5</v>
      </c>
      <c r="M122" s="24" t="s">
        <v>168</v>
      </c>
    </row>
    <row r="123" spans="2:14" ht="30" customHeight="1">
      <c r="B123" s="24" t="s">
        <v>32</v>
      </c>
      <c r="C123" s="23"/>
      <c r="D123" s="23" t="s">
        <v>14</v>
      </c>
      <c r="E123" s="22"/>
      <c r="F123" s="22"/>
      <c r="G123" s="22"/>
      <c r="H123" s="22"/>
      <c r="I123" s="22"/>
      <c r="J123" s="22"/>
      <c r="K123" s="22">
        <v>34</v>
      </c>
      <c r="L123" s="57">
        <f t="shared" si="4"/>
        <v>4.5268147201363372E-6</v>
      </c>
      <c r="M123" s="24" t="s">
        <v>227</v>
      </c>
    </row>
    <row r="124" spans="2:14" ht="30" customHeight="1">
      <c r="B124" s="24" t="s">
        <v>34</v>
      </c>
      <c r="C124" s="23"/>
      <c r="D124" s="23"/>
      <c r="E124" s="22"/>
      <c r="F124" s="22"/>
      <c r="G124" s="22"/>
      <c r="H124" s="22"/>
      <c r="I124" s="22"/>
      <c r="J124" s="22"/>
      <c r="K124" s="22">
        <v>558</v>
      </c>
      <c r="L124" s="57">
        <f t="shared" si="4"/>
        <v>7.4293018054002238E-5</v>
      </c>
      <c r="M124" s="24"/>
    </row>
    <row r="125" spans="2:14" ht="30" customHeight="1">
      <c r="B125" s="24"/>
      <c r="C125" s="23"/>
      <c r="D125" s="23"/>
      <c r="E125" s="22"/>
      <c r="F125" s="22"/>
      <c r="G125" s="22"/>
      <c r="H125" s="22"/>
      <c r="I125" s="22"/>
      <c r="J125" s="22"/>
      <c r="K125" s="22"/>
      <c r="L125" s="57">
        <f t="shared" si="4"/>
        <v>0</v>
      </c>
      <c r="M125" s="24"/>
    </row>
    <row r="126" spans="2:14" ht="30" customHeight="1">
      <c r="B126" s="91" t="s">
        <v>3</v>
      </c>
      <c r="C126" s="96"/>
      <c r="D126" s="96"/>
      <c r="E126" s="36"/>
      <c r="F126" s="36"/>
      <c r="G126" s="36"/>
      <c r="H126" s="93"/>
      <c r="I126" s="93"/>
      <c r="J126" s="93"/>
      <c r="K126" s="36">
        <v>7078</v>
      </c>
      <c r="L126" s="70">
        <f t="shared" si="4"/>
        <v>9.4237631144485274E-4</v>
      </c>
      <c r="M126" s="24"/>
      <c r="N126" s="34"/>
    </row>
    <row r="127" spans="2:14" ht="30" customHeight="1">
      <c r="B127" s="58" t="s">
        <v>200</v>
      </c>
      <c r="C127" s="23"/>
      <c r="D127" s="23"/>
      <c r="E127" s="22"/>
      <c r="F127" s="22"/>
      <c r="G127" s="22"/>
      <c r="H127" s="22"/>
      <c r="I127" s="22"/>
      <c r="J127" s="22"/>
      <c r="K127" s="22"/>
      <c r="L127" s="57">
        <f t="shared" ref="L127:L132" si="5">K127/$K$5</f>
        <v>0</v>
      </c>
      <c r="M127" s="24"/>
    </row>
    <row r="128" spans="2:14" ht="30" customHeight="1">
      <c r="B128" s="24" t="s">
        <v>84</v>
      </c>
      <c r="C128" s="23" t="s">
        <v>25</v>
      </c>
      <c r="D128" s="23" t="s">
        <v>52</v>
      </c>
      <c r="E128" s="22"/>
      <c r="F128" s="22"/>
      <c r="G128" s="22"/>
      <c r="H128" s="22"/>
      <c r="I128" s="22"/>
      <c r="J128" s="22"/>
      <c r="K128" s="22">
        <v>3212</v>
      </c>
      <c r="L128" s="57">
        <f t="shared" si="5"/>
        <v>4.2765084944346805E-4</v>
      </c>
      <c r="M128" s="24" t="s">
        <v>228</v>
      </c>
    </row>
    <row r="129" spans="2:14" ht="30" customHeight="1">
      <c r="B129" s="24"/>
      <c r="C129" s="23" t="s">
        <v>26</v>
      </c>
      <c r="D129" s="23" t="s">
        <v>52</v>
      </c>
      <c r="E129" s="22"/>
      <c r="F129" s="22"/>
      <c r="G129" s="22"/>
      <c r="H129" s="22"/>
      <c r="I129" s="22"/>
      <c r="J129" s="22"/>
      <c r="K129" s="22">
        <v>2696</v>
      </c>
      <c r="L129" s="57">
        <f t="shared" si="5"/>
        <v>3.5894977898492838E-4</v>
      </c>
      <c r="M129" s="24" t="s">
        <v>169</v>
      </c>
    </row>
    <row r="130" spans="2:14" ht="30" customHeight="1">
      <c r="B130" s="24"/>
      <c r="C130" s="23" t="s">
        <v>27</v>
      </c>
      <c r="D130" s="23" t="s">
        <v>52</v>
      </c>
      <c r="E130" s="22"/>
      <c r="F130" s="22"/>
      <c r="G130" s="22"/>
      <c r="H130" s="22"/>
      <c r="I130" s="22"/>
      <c r="J130" s="22"/>
      <c r="K130" s="22">
        <v>1170</v>
      </c>
      <c r="L130" s="57">
        <f t="shared" si="5"/>
        <v>1.5577568301645631E-4</v>
      </c>
      <c r="M130" s="24" t="s">
        <v>229</v>
      </c>
    </row>
    <row r="131" spans="2:14" ht="30" customHeight="1">
      <c r="B131" s="24" t="s">
        <v>201</v>
      </c>
      <c r="C131" s="23"/>
      <c r="D131" s="23"/>
      <c r="E131" s="22"/>
      <c r="F131" s="22"/>
      <c r="G131" s="22"/>
      <c r="H131" s="22"/>
      <c r="I131" s="22"/>
      <c r="J131" s="22"/>
      <c r="K131" s="22">
        <v>7078</v>
      </c>
      <c r="L131" s="57">
        <f t="shared" si="5"/>
        <v>9.4237631144485274E-4</v>
      </c>
      <c r="M131" s="24"/>
    </row>
    <row r="132" spans="2:14" ht="30" customHeight="1">
      <c r="B132" s="24"/>
      <c r="C132" s="23"/>
      <c r="D132" s="23"/>
      <c r="E132" s="22"/>
      <c r="F132" s="22"/>
      <c r="G132" s="22"/>
      <c r="H132" s="22"/>
      <c r="I132" s="22"/>
      <c r="J132" s="22"/>
      <c r="K132" s="22"/>
      <c r="L132" s="57">
        <f t="shared" si="5"/>
        <v>0</v>
      </c>
      <c r="M132" s="24"/>
    </row>
    <row r="133" spans="2:14" ht="30" customHeight="1">
      <c r="B133" s="91" t="s">
        <v>4</v>
      </c>
      <c r="C133" s="97"/>
      <c r="D133" s="97"/>
      <c r="E133" s="36"/>
      <c r="F133" s="36"/>
      <c r="G133" s="36"/>
      <c r="H133" s="93"/>
      <c r="I133" s="93"/>
      <c r="J133" s="93"/>
      <c r="K133" s="36">
        <v>120127</v>
      </c>
      <c r="L133" s="70">
        <f>K133/$K$5</f>
        <v>1.5993902114288756E-2</v>
      </c>
      <c r="M133" s="26"/>
      <c r="N133" s="34"/>
    </row>
    <row r="134" spans="2:14" ht="30" customHeight="1">
      <c r="B134" s="58" t="s">
        <v>184</v>
      </c>
      <c r="C134" s="23"/>
      <c r="D134" s="23"/>
      <c r="E134" s="22"/>
      <c r="F134" s="22"/>
      <c r="G134" s="22"/>
      <c r="H134" s="22"/>
      <c r="I134" s="22"/>
      <c r="J134" s="22"/>
      <c r="K134" s="22"/>
      <c r="L134" s="57">
        <f t="shared" ref="L134:L140" si="6">K134/$K$5</f>
        <v>0</v>
      </c>
      <c r="M134" s="24"/>
    </row>
    <row r="135" spans="2:14" ht="30" customHeight="1">
      <c r="B135" s="24" t="s">
        <v>15</v>
      </c>
      <c r="C135" s="23"/>
      <c r="D135" s="23" t="s">
        <v>6</v>
      </c>
      <c r="E135" s="22"/>
      <c r="F135" s="22"/>
      <c r="G135" s="22"/>
      <c r="H135" s="22"/>
      <c r="I135" s="22"/>
      <c r="J135" s="22"/>
      <c r="K135" s="22">
        <v>243</v>
      </c>
      <c r="L135" s="57">
        <f t="shared" si="6"/>
        <v>3.235341108803323E-5</v>
      </c>
      <c r="M135" s="24" t="s">
        <v>230</v>
      </c>
    </row>
    <row r="136" spans="2:14" ht="30" customHeight="1">
      <c r="B136" s="24" t="s">
        <v>34</v>
      </c>
      <c r="C136" s="23"/>
      <c r="D136" s="23"/>
      <c r="E136" s="22"/>
      <c r="F136" s="22"/>
      <c r="G136" s="22"/>
      <c r="H136" s="22"/>
      <c r="I136" s="22"/>
      <c r="J136" s="22"/>
      <c r="K136" s="22">
        <v>243</v>
      </c>
      <c r="L136" s="57">
        <f t="shared" si="6"/>
        <v>3.235341108803323E-5</v>
      </c>
      <c r="M136" s="24"/>
    </row>
    <row r="137" spans="2:14" ht="30" customHeight="1">
      <c r="B137" s="53"/>
      <c r="C137" s="23"/>
      <c r="D137" s="23"/>
      <c r="E137" s="22"/>
      <c r="F137" s="22"/>
      <c r="G137" s="22"/>
      <c r="H137" s="22"/>
      <c r="I137" s="22"/>
      <c r="J137" s="22"/>
      <c r="K137" s="22"/>
      <c r="L137" s="57">
        <f t="shared" si="6"/>
        <v>0</v>
      </c>
      <c r="M137" s="24"/>
    </row>
    <row r="138" spans="2:14" ht="30" customHeight="1">
      <c r="B138" s="58" t="s">
        <v>185</v>
      </c>
      <c r="C138" s="23"/>
      <c r="D138" s="23"/>
      <c r="E138" s="22"/>
      <c r="F138" s="22"/>
      <c r="G138" s="22"/>
      <c r="H138" s="22"/>
      <c r="I138" s="22"/>
      <c r="J138" s="22"/>
      <c r="K138" s="22"/>
      <c r="L138" s="57">
        <f t="shared" si="6"/>
        <v>0</v>
      </c>
      <c r="M138" s="24"/>
    </row>
    <row r="139" spans="2:14" ht="30" customHeight="1">
      <c r="B139" s="24" t="s">
        <v>16</v>
      </c>
      <c r="C139" s="23" t="s">
        <v>25</v>
      </c>
      <c r="D139" s="23" t="s">
        <v>17</v>
      </c>
      <c r="E139" s="22"/>
      <c r="F139" s="22"/>
      <c r="G139" s="22"/>
      <c r="H139" s="22"/>
      <c r="I139" s="22"/>
      <c r="J139" s="22"/>
      <c r="K139" s="22">
        <v>119884</v>
      </c>
      <c r="L139" s="57">
        <f t="shared" si="6"/>
        <v>1.5961548703200726E-2</v>
      </c>
      <c r="M139" s="24" t="s">
        <v>170</v>
      </c>
    </row>
    <row r="140" spans="2:14" ht="30" customHeight="1">
      <c r="B140" s="24" t="s">
        <v>34</v>
      </c>
      <c r="C140" s="23"/>
      <c r="D140" s="23"/>
      <c r="E140" s="22"/>
      <c r="F140" s="22"/>
      <c r="G140" s="22"/>
      <c r="H140" s="22"/>
      <c r="I140" s="22"/>
      <c r="J140" s="22"/>
      <c r="K140" s="22">
        <v>119884</v>
      </c>
      <c r="L140" s="57">
        <f t="shared" si="6"/>
        <v>1.5961548703200726E-2</v>
      </c>
      <c r="M140" s="26"/>
    </row>
    <row r="141" spans="2:14" ht="30" customHeight="1">
      <c r="B141" s="24"/>
      <c r="C141" s="23"/>
      <c r="D141" s="23"/>
      <c r="E141" s="22"/>
      <c r="F141" s="22"/>
      <c r="G141" s="22"/>
      <c r="H141" s="22"/>
      <c r="I141" s="22"/>
      <c r="J141" s="22"/>
      <c r="K141" s="22"/>
      <c r="L141" s="57"/>
      <c r="M141" s="24"/>
    </row>
    <row r="142" spans="2:14" ht="30" customHeight="1">
      <c r="B142" s="98"/>
      <c r="C142" s="78"/>
      <c r="D142" s="78"/>
      <c r="E142" s="79"/>
      <c r="F142" s="79"/>
      <c r="G142" s="79"/>
      <c r="H142" s="22"/>
      <c r="I142" s="22"/>
      <c r="J142" s="22"/>
      <c r="K142" s="22"/>
      <c r="L142" s="77"/>
      <c r="M142" s="24"/>
    </row>
    <row r="143" spans="2:14" ht="30" customHeight="1">
      <c r="B143" s="98"/>
      <c r="C143" s="78"/>
      <c r="D143" s="78"/>
      <c r="E143" s="79"/>
      <c r="F143" s="79"/>
      <c r="G143" s="79"/>
      <c r="H143" s="22"/>
      <c r="I143" s="22"/>
      <c r="J143" s="22"/>
      <c r="K143" s="22"/>
      <c r="L143" s="77"/>
      <c r="M143" s="24"/>
    </row>
    <row r="144" spans="2:14" ht="30" customHeight="1">
      <c r="B144" s="98"/>
      <c r="C144" s="78"/>
      <c r="D144" s="78"/>
      <c r="E144" s="79"/>
      <c r="F144" s="79"/>
      <c r="G144" s="79"/>
      <c r="H144" s="22"/>
      <c r="I144" s="22"/>
      <c r="J144" s="22"/>
      <c r="K144" s="22"/>
      <c r="L144" s="77"/>
      <c r="M144" s="24"/>
    </row>
    <row r="145" spans="2:13" ht="30" customHeight="1">
      <c r="B145" s="98"/>
      <c r="C145" s="78"/>
      <c r="D145" s="78"/>
      <c r="E145" s="79"/>
      <c r="F145" s="79"/>
      <c r="G145" s="79"/>
      <c r="H145" s="22"/>
      <c r="I145" s="22"/>
      <c r="J145" s="22"/>
      <c r="K145" s="22"/>
      <c r="L145" s="77"/>
      <c r="M145" s="24"/>
    </row>
    <row r="146" spans="2:13" ht="30" customHeight="1">
      <c r="B146" s="98"/>
      <c r="C146" s="78"/>
      <c r="D146" s="78"/>
      <c r="E146" s="79"/>
      <c r="F146" s="79"/>
      <c r="G146" s="79"/>
      <c r="H146" s="22"/>
      <c r="I146" s="22"/>
      <c r="J146" s="22"/>
      <c r="K146" s="22"/>
      <c r="L146" s="77"/>
      <c r="M146" s="24"/>
    </row>
    <row r="147" spans="2:13" ht="30" customHeight="1">
      <c r="B147" s="98"/>
      <c r="C147" s="78"/>
      <c r="D147" s="78"/>
      <c r="E147" s="79"/>
      <c r="F147" s="79"/>
      <c r="G147" s="79"/>
      <c r="H147" s="22"/>
      <c r="I147" s="22"/>
      <c r="J147" s="22"/>
      <c r="K147" s="22"/>
      <c r="L147" s="77"/>
      <c r="M147" s="27"/>
    </row>
    <row r="148" spans="2:13" ht="30" customHeight="1">
      <c r="B148" s="98"/>
      <c r="C148" s="78"/>
      <c r="D148" s="78"/>
      <c r="E148" s="79"/>
      <c r="F148" s="79"/>
      <c r="G148" s="79"/>
      <c r="H148" s="22"/>
      <c r="I148" s="22"/>
      <c r="J148" s="22"/>
      <c r="K148" s="22"/>
      <c r="L148" s="77"/>
      <c r="M148" s="27"/>
    </row>
    <row r="149" spans="2:13" ht="30" customHeight="1">
      <c r="B149" s="98"/>
      <c r="C149" s="78"/>
      <c r="D149" s="78"/>
      <c r="E149" s="79"/>
      <c r="F149" s="79"/>
      <c r="G149" s="79"/>
      <c r="H149" s="22"/>
      <c r="I149" s="22"/>
      <c r="J149" s="22"/>
      <c r="K149" s="22"/>
      <c r="L149" s="77"/>
      <c r="M149" s="27"/>
    </row>
    <row r="150" spans="2:13" ht="30" customHeight="1">
      <c r="B150" s="98"/>
      <c r="C150" s="78"/>
      <c r="D150" s="78"/>
      <c r="E150" s="79"/>
      <c r="F150" s="79"/>
      <c r="G150" s="79"/>
      <c r="H150" s="22"/>
      <c r="I150" s="22"/>
      <c r="J150" s="22"/>
      <c r="K150" s="22"/>
      <c r="L150" s="77"/>
      <c r="M150" s="27"/>
    </row>
    <row r="151" spans="2:13" ht="30" customHeight="1">
      <c r="B151" s="98"/>
      <c r="C151" s="78"/>
      <c r="D151" s="78"/>
      <c r="E151" s="79"/>
      <c r="F151" s="79"/>
      <c r="G151" s="79"/>
      <c r="H151" s="22"/>
      <c r="I151" s="22"/>
      <c r="J151" s="22"/>
      <c r="K151" s="22"/>
      <c r="L151" s="77"/>
      <c r="M151" s="27"/>
    </row>
    <row r="152" spans="2:13" ht="30" customHeight="1">
      <c r="B152" s="98"/>
      <c r="C152" s="78"/>
      <c r="D152" s="78"/>
      <c r="E152" s="79"/>
      <c r="F152" s="79"/>
      <c r="G152" s="79"/>
      <c r="H152" s="22"/>
      <c r="I152" s="22"/>
      <c r="J152" s="22"/>
      <c r="K152" s="22"/>
      <c r="L152" s="77"/>
      <c r="M152" s="27"/>
    </row>
    <row r="153" spans="2:13" ht="30" customHeight="1">
      <c r="B153" s="98"/>
      <c r="C153" s="78"/>
      <c r="D153" s="78"/>
      <c r="E153" s="79"/>
      <c r="F153" s="79"/>
      <c r="G153" s="79"/>
      <c r="H153" s="22"/>
      <c r="I153" s="22"/>
      <c r="J153" s="22"/>
      <c r="K153" s="22"/>
      <c r="L153" s="77"/>
    </row>
    <row r="154" spans="2:13" ht="30" customHeight="1">
      <c r="B154" s="98"/>
      <c r="C154" s="78"/>
      <c r="D154" s="78"/>
      <c r="E154" s="79"/>
      <c r="F154" s="79"/>
      <c r="G154" s="79"/>
      <c r="H154" s="22"/>
      <c r="I154" s="22"/>
      <c r="J154" s="22"/>
      <c r="K154" s="22"/>
      <c r="L154" s="77"/>
    </row>
    <row r="155" spans="2:13" ht="30" customHeight="1">
      <c r="B155" s="98"/>
      <c r="C155" s="78"/>
      <c r="D155" s="78"/>
      <c r="E155" s="79"/>
      <c r="F155" s="79"/>
      <c r="G155" s="79"/>
      <c r="H155" s="22"/>
      <c r="I155" s="22"/>
      <c r="J155" s="22"/>
      <c r="K155" s="22"/>
      <c r="L155" s="77"/>
      <c r="M155" s="27"/>
    </row>
    <row r="156" spans="2:13" ht="30" customHeight="1">
      <c r="B156" s="98"/>
      <c r="C156" s="78"/>
      <c r="D156" s="78"/>
      <c r="E156" s="79"/>
      <c r="F156" s="79"/>
      <c r="G156" s="79"/>
      <c r="H156" s="22"/>
      <c r="I156" s="22"/>
      <c r="J156" s="22"/>
      <c r="K156" s="22"/>
      <c r="L156" s="77"/>
      <c r="M156" s="27"/>
    </row>
    <row r="157" spans="2:13" ht="30" customHeight="1">
      <c r="B157" s="98"/>
      <c r="C157" s="78"/>
      <c r="D157" s="78"/>
      <c r="E157" s="79"/>
      <c r="F157" s="79"/>
      <c r="G157" s="79"/>
      <c r="H157" s="22"/>
      <c r="I157" s="22"/>
      <c r="J157" s="22"/>
      <c r="K157" s="22"/>
      <c r="L157" s="77"/>
      <c r="M157" s="27"/>
    </row>
    <row r="158" spans="2:13" ht="30" customHeight="1">
      <c r="B158" s="98"/>
      <c r="C158" s="78"/>
      <c r="D158" s="78"/>
      <c r="E158" s="79"/>
      <c r="F158" s="79"/>
      <c r="G158" s="79"/>
      <c r="H158" s="22"/>
      <c r="I158" s="22"/>
      <c r="J158" s="22"/>
      <c r="K158" s="22"/>
      <c r="L158" s="77"/>
      <c r="M158" s="27"/>
    </row>
    <row r="159" spans="2:13" ht="30" customHeight="1">
      <c r="B159" s="98"/>
      <c r="C159" s="78"/>
      <c r="D159" s="78"/>
      <c r="E159" s="79"/>
      <c r="F159" s="79"/>
      <c r="G159" s="79"/>
      <c r="H159" s="22"/>
      <c r="I159" s="22"/>
      <c r="J159" s="22"/>
      <c r="K159" s="22"/>
      <c r="L159" s="77"/>
      <c r="M159" s="27"/>
    </row>
    <row r="160" spans="2:13" ht="30" customHeight="1">
      <c r="B160" s="98"/>
      <c r="C160" s="78"/>
      <c r="D160" s="78"/>
      <c r="E160" s="79"/>
      <c r="F160" s="79"/>
      <c r="G160" s="79"/>
      <c r="H160" s="22"/>
      <c r="I160" s="22"/>
      <c r="J160" s="22"/>
      <c r="K160" s="22"/>
      <c r="L160" s="77"/>
      <c r="M160" s="27"/>
    </row>
    <row r="161" spans="2:13" ht="30" customHeight="1">
      <c r="B161" s="98"/>
      <c r="C161" s="78"/>
      <c r="D161" s="78"/>
      <c r="E161" s="79"/>
      <c r="F161" s="79"/>
      <c r="G161" s="79"/>
      <c r="H161" s="22"/>
      <c r="I161" s="22"/>
      <c r="J161" s="22"/>
      <c r="K161" s="22"/>
      <c r="L161" s="77"/>
      <c r="M161" s="27"/>
    </row>
    <row r="162" spans="2:13" ht="30" customHeight="1">
      <c r="B162" s="98"/>
      <c r="C162" s="78"/>
      <c r="D162" s="78"/>
      <c r="E162" s="79"/>
      <c r="F162" s="79"/>
      <c r="G162" s="79"/>
      <c r="H162" s="22"/>
      <c r="I162" s="22"/>
      <c r="J162" s="22"/>
      <c r="K162" s="22"/>
      <c r="L162" s="77"/>
      <c r="M162" s="27"/>
    </row>
    <row r="163" spans="2:13" ht="30" customHeight="1">
      <c r="B163" s="98"/>
      <c r="C163" s="78"/>
      <c r="D163" s="78"/>
      <c r="E163" s="79"/>
      <c r="F163" s="79"/>
      <c r="G163" s="79"/>
      <c r="H163" s="22"/>
      <c r="I163" s="22"/>
      <c r="J163" s="22"/>
      <c r="K163" s="22"/>
      <c r="L163" s="77"/>
      <c r="M163" s="27"/>
    </row>
    <row r="164" spans="2:13" ht="30" customHeight="1">
      <c r="B164" s="98"/>
      <c r="C164" s="78"/>
      <c r="D164" s="78"/>
      <c r="E164" s="79"/>
      <c r="F164" s="79"/>
      <c r="G164" s="79"/>
      <c r="H164" s="22"/>
      <c r="I164" s="22"/>
      <c r="J164" s="22"/>
      <c r="K164" s="22"/>
      <c r="L164" s="77"/>
      <c r="M164" s="27"/>
    </row>
    <row r="165" spans="2:13" ht="30" customHeight="1">
      <c r="B165" s="98"/>
      <c r="C165" s="78"/>
      <c r="D165" s="78"/>
      <c r="E165" s="79"/>
      <c r="F165" s="79"/>
      <c r="G165" s="79"/>
      <c r="H165" s="22"/>
      <c r="I165" s="22"/>
      <c r="J165" s="22"/>
      <c r="K165" s="22"/>
      <c r="L165" s="77"/>
      <c r="M165" s="27"/>
    </row>
    <row r="166" spans="2:13" ht="30" customHeight="1">
      <c r="B166" s="98"/>
      <c r="C166" s="78"/>
      <c r="D166" s="78"/>
      <c r="E166" s="79"/>
      <c r="F166" s="79"/>
      <c r="G166" s="79"/>
      <c r="H166" s="22"/>
      <c r="I166" s="22"/>
      <c r="J166" s="22"/>
      <c r="K166" s="22"/>
      <c r="L166" s="77"/>
      <c r="M166" s="27"/>
    </row>
    <row r="167" spans="2:13" ht="30" customHeight="1">
      <c r="B167" s="98"/>
      <c r="C167" s="78"/>
      <c r="D167" s="78"/>
      <c r="E167" s="79"/>
      <c r="F167" s="79"/>
      <c r="G167" s="79"/>
      <c r="H167" s="22"/>
      <c r="I167" s="22"/>
      <c r="J167" s="22"/>
      <c r="K167" s="22"/>
      <c r="L167" s="77"/>
      <c r="M167" s="27"/>
    </row>
    <row r="168" spans="2:13" ht="30" customHeight="1">
      <c r="B168" s="98"/>
      <c r="C168" s="78"/>
      <c r="D168" s="78"/>
      <c r="E168" s="79"/>
      <c r="F168" s="79"/>
      <c r="G168" s="79"/>
      <c r="H168" s="22"/>
      <c r="I168" s="22"/>
      <c r="J168" s="22"/>
      <c r="K168" s="22"/>
      <c r="L168" s="77"/>
      <c r="M168" s="27"/>
    </row>
    <row r="169" spans="2:13" ht="30" customHeight="1">
      <c r="B169" s="98"/>
      <c r="C169" s="78"/>
      <c r="D169" s="78"/>
      <c r="E169" s="79"/>
      <c r="F169" s="79"/>
      <c r="G169" s="79"/>
      <c r="H169" s="22"/>
      <c r="I169" s="22"/>
      <c r="J169" s="22"/>
      <c r="K169" s="22"/>
      <c r="L169" s="77"/>
      <c r="M169" s="27"/>
    </row>
    <row r="170" spans="2:13" ht="30" customHeight="1">
      <c r="B170" s="98"/>
      <c r="C170" s="78"/>
      <c r="D170" s="78"/>
      <c r="E170" s="79"/>
      <c r="F170" s="79"/>
      <c r="G170" s="79"/>
      <c r="H170" s="22"/>
      <c r="I170" s="22"/>
      <c r="J170" s="22"/>
      <c r="K170" s="22"/>
      <c r="L170" s="77"/>
      <c r="M170" s="27"/>
    </row>
    <row r="171" spans="2:13" ht="30" customHeight="1">
      <c r="B171" s="98"/>
      <c r="C171" s="78"/>
      <c r="D171" s="78"/>
      <c r="E171" s="79"/>
      <c r="F171" s="79"/>
      <c r="G171" s="79"/>
      <c r="H171" s="22"/>
      <c r="I171" s="22"/>
      <c r="J171" s="22"/>
      <c r="K171" s="22"/>
      <c r="L171" s="77"/>
      <c r="M171" s="27"/>
    </row>
    <row r="172" spans="2:13" ht="30" customHeight="1">
      <c r="B172" s="98"/>
      <c r="C172" s="78"/>
      <c r="D172" s="78"/>
      <c r="E172" s="79"/>
      <c r="F172" s="79"/>
      <c r="G172" s="79"/>
      <c r="H172" s="22"/>
      <c r="I172" s="99"/>
      <c r="J172" s="99"/>
      <c r="K172" s="22"/>
      <c r="L172" s="77"/>
      <c r="M172" s="27"/>
    </row>
    <row r="173" spans="2:13" ht="30" customHeight="1">
      <c r="B173" s="98"/>
      <c r="C173" s="78"/>
      <c r="D173" s="78"/>
      <c r="E173" s="79"/>
      <c r="F173" s="79"/>
      <c r="G173" s="79"/>
      <c r="H173" s="22"/>
      <c r="I173" s="99"/>
      <c r="J173" s="99"/>
      <c r="K173" s="22"/>
      <c r="L173" s="77"/>
      <c r="M173" s="27"/>
    </row>
    <row r="174" spans="2:13" ht="30" customHeight="1">
      <c r="B174" s="98"/>
      <c r="C174" s="78"/>
      <c r="D174" s="78"/>
      <c r="E174" s="79"/>
      <c r="F174" s="79"/>
      <c r="G174" s="79"/>
      <c r="H174" s="22"/>
      <c r="I174" s="99"/>
      <c r="J174" s="99"/>
      <c r="K174" s="22"/>
      <c r="L174" s="77"/>
      <c r="M174" s="27"/>
    </row>
    <row r="175" spans="2:13" ht="30" customHeight="1">
      <c r="B175" s="98"/>
      <c r="C175" s="78"/>
      <c r="D175" s="78"/>
      <c r="E175" s="79"/>
      <c r="F175" s="79"/>
      <c r="G175" s="79"/>
      <c r="H175" s="22"/>
      <c r="I175" s="99"/>
      <c r="J175" s="99"/>
      <c r="K175" s="22"/>
      <c r="L175" s="77"/>
      <c r="M175" s="27"/>
    </row>
    <row r="176" spans="2:13" ht="30" customHeight="1">
      <c r="B176" s="98"/>
      <c r="C176" s="78"/>
      <c r="D176" s="78"/>
      <c r="E176" s="79"/>
      <c r="F176" s="79"/>
      <c r="G176" s="79"/>
      <c r="H176" s="22"/>
      <c r="I176" s="99"/>
      <c r="J176" s="99"/>
      <c r="K176" s="22"/>
      <c r="L176" s="77"/>
      <c r="M176" s="27"/>
    </row>
    <row r="177" spans="2:13" ht="30" customHeight="1">
      <c r="B177" s="98"/>
      <c r="C177" s="78"/>
      <c r="D177" s="78"/>
      <c r="E177" s="79"/>
      <c r="F177" s="79"/>
      <c r="G177" s="79"/>
      <c r="H177" s="22"/>
      <c r="I177" s="99"/>
      <c r="J177" s="99"/>
      <c r="K177" s="22"/>
      <c r="L177" s="77"/>
      <c r="M177" s="27"/>
    </row>
    <row r="178" spans="2:13" ht="30" customHeight="1">
      <c r="B178" s="98"/>
      <c r="C178" s="78"/>
      <c r="D178" s="78"/>
      <c r="E178" s="79"/>
      <c r="F178" s="79"/>
      <c r="G178" s="79"/>
      <c r="H178" s="22"/>
      <c r="I178" s="99"/>
      <c r="J178" s="99"/>
      <c r="K178" s="22"/>
      <c r="L178" s="77"/>
      <c r="M178" s="27"/>
    </row>
    <row r="179" spans="2:13" ht="30" customHeight="1">
      <c r="B179" s="98"/>
      <c r="C179" s="78"/>
      <c r="D179" s="78"/>
      <c r="E179" s="79"/>
      <c r="F179" s="79"/>
      <c r="G179" s="79"/>
      <c r="H179" s="22"/>
      <c r="I179" s="99"/>
      <c r="J179" s="99"/>
      <c r="K179" s="22"/>
      <c r="L179" s="77"/>
      <c r="M179" s="27"/>
    </row>
    <row r="180" spans="2:13" ht="30" customHeight="1">
      <c r="B180" s="98"/>
      <c r="C180" s="78"/>
      <c r="D180" s="78"/>
      <c r="E180" s="79"/>
      <c r="F180" s="79"/>
      <c r="G180" s="79"/>
      <c r="H180" s="22"/>
      <c r="I180" s="99"/>
      <c r="J180" s="99"/>
      <c r="K180" s="22"/>
      <c r="L180" s="77"/>
      <c r="M180" s="27"/>
    </row>
    <row r="181" spans="2:13" ht="30" customHeight="1">
      <c r="B181" s="98"/>
      <c r="C181" s="78"/>
      <c r="D181" s="78"/>
      <c r="E181" s="79"/>
      <c r="F181" s="79"/>
      <c r="G181" s="79"/>
      <c r="H181" s="22"/>
      <c r="I181" s="99"/>
      <c r="J181" s="99"/>
      <c r="K181" s="22"/>
      <c r="L181" s="77"/>
      <c r="M181" s="27"/>
    </row>
    <row r="182" spans="2:13" ht="30" customHeight="1">
      <c r="B182" s="98"/>
      <c r="C182" s="78"/>
      <c r="D182" s="78"/>
      <c r="E182" s="79"/>
      <c r="F182" s="79"/>
      <c r="G182" s="79"/>
      <c r="H182" s="22"/>
      <c r="I182" s="99"/>
      <c r="J182" s="99"/>
      <c r="K182" s="22"/>
      <c r="L182" s="77"/>
      <c r="M182" s="27"/>
    </row>
    <row r="183" spans="2:13" ht="30" customHeight="1">
      <c r="B183" s="98"/>
      <c r="C183" s="78"/>
      <c r="D183" s="78"/>
      <c r="E183" s="79"/>
      <c r="F183" s="79"/>
      <c r="G183" s="79"/>
      <c r="H183" s="22"/>
      <c r="I183" s="99"/>
      <c r="J183" s="99"/>
      <c r="K183" s="22"/>
      <c r="L183" s="77"/>
    </row>
    <row r="184" spans="2:13" ht="30" customHeight="1">
      <c r="B184" s="98"/>
      <c r="C184" s="78"/>
      <c r="D184" s="78"/>
      <c r="E184" s="79"/>
      <c r="F184" s="79"/>
      <c r="G184" s="79"/>
      <c r="H184" s="22"/>
      <c r="I184" s="99"/>
      <c r="J184" s="99"/>
      <c r="K184" s="22"/>
      <c r="L184" s="77"/>
    </row>
    <row r="185" spans="2:13" ht="30" customHeight="1">
      <c r="B185" s="98"/>
      <c r="C185" s="78"/>
      <c r="D185" s="78"/>
      <c r="E185" s="79"/>
      <c r="F185" s="79"/>
      <c r="G185" s="79"/>
      <c r="H185" s="22"/>
      <c r="I185" s="99"/>
      <c r="J185" s="99"/>
      <c r="K185" s="22"/>
      <c r="L185" s="77"/>
    </row>
    <row r="186" spans="2:13" ht="30" customHeight="1">
      <c r="B186" s="98"/>
      <c r="C186" s="78"/>
      <c r="D186" s="78"/>
      <c r="E186" s="79"/>
      <c r="F186" s="79"/>
      <c r="G186" s="79"/>
      <c r="H186" s="22"/>
      <c r="I186" s="99"/>
      <c r="J186" s="99"/>
      <c r="K186" s="22"/>
      <c r="L186" s="77"/>
    </row>
    <row r="187" spans="2:13" ht="30" customHeight="1">
      <c r="B187" s="98"/>
      <c r="C187" s="78"/>
      <c r="D187" s="78"/>
      <c r="E187" s="79"/>
      <c r="F187" s="79"/>
      <c r="G187" s="79"/>
      <c r="H187" s="22"/>
      <c r="I187" s="99"/>
      <c r="J187" s="99"/>
      <c r="K187" s="22"/>
      <c r="L187" s="77"/>
    </row>
    <row r="188" spans="2:13" ht="30" customHeight="1">
      <c r="B188" s="98"/>
      <c r="C188" s="78"/>
      <c r="D188" s="78"/>
      <c r="E188" s="79"/>
      <c r="F188" s="79"/>
      <c r="G188" s="79"/>
      <c r="H188" s="22"/>
      <c r="I188" s="99"/>
      <c r="J188" s="99"/>
      <c r="K188" s="22"/>
      <c r="L188" s="77"/>
    </row>
    <row r="189" spans="2:13" ht="30" customHeight="1">
      <c r="B189" s="98"/>
      <c r="C189" s="78"/>
      <c r="D189" s="78"/>
      <c r="E189" s="79"/>
      <c r="F189" s="79"/>
      <c r="G189" s="79"/>
      <c r="H189" s="22"/>
      <c r="I189" s="99"/>
      <c r="J189" s="99"/>
      <c r="K189" s="22"/>
      <c r="L189" s="77"/>
    </row>
    <row r="190" spans="2:13" ht="30" customHeight="1">
      <c r="B190" s="98"/>
      <c r="C190" s="78"/>
      <c r="D190" s="78"/>
      <c r="E190" s="79"/>
      <c r="F190" s="79"/>
      <c r="G190" s="79"/>
      <c r="H190" s="22"/>
      <c r="I190" s="99"/>
      <c r="J190" s="99"/>
      <c r="K190" s="22"/>
      <c r="L190" s="77"/>
    </row>
    <row r="191" spans="2:13" ht="30" customHeight="1">
      <c r="B191" s="98"/>
      <c r="C191" s="78"/>
      <c r="D191" s="78"/>
      <c r="E191" s="79"/>
      <c r="F191" s="79"/>
      <c r="G191" s="79"/>
      <c r="H191" s="22"/>
      <c r="I191" s="99"/>
      <c r="J191" s="99"/>
      <c r="K191" s="22"/>
      <c r="L191" s="77"/>
    </row>
    <row r="192" spans="2:13" ht="30" customHeight="1">
      <c r="B192" s="98"/>
      <c r="C192" s="78"/>
      <c r="D192" s="78"/>
      <c r="E192" s="79"/>
      <c r="F192" s="79"/>
      <c r="G192" s="79"/>
      <c r="H192" s="22"/>
      <c r="I192" s="99"/>
      <c r="J192" s="99"/>
      <c r="K192" s="22"/>
      <c r="L192" s="77"/>
    </row>
    <row r="193" spans="2:13" ht="30" customHeight="1">
      <c r="B193" s="98"/>
      <c r="C193" s="78"/>
      <c r="D193" s="78"/>
      <c r="E193" s="79"/>
      <c r="F193" s="79"/>
      <c r="G193" s="79"/>
      <c r="H193" s="22"/>
      <c r="I193" s="99"/>
      <c r="J193" s="99"/>
      <c r="K193" s="22"/>
      <c r="L193" s="77"/>
    </row>
    <row r="194" spans="2:13" ht="30" customHeight="1">
      <c r="B194" s="98"/>
      <c r="C194" s="78"/>
      <c r="D194" s="78"/>
      <c r="E194" s="79"/>
      <c r="F194" s="79"/>
      <c r="G194" s="79"/>
      <c r="H194" s="22"/>
      <c r="I194" s="99"/>
      <c r="J194" s="99"/>
      <c r="K194" s="22"/>
      <c r="L194" s="77"/>
    </row>
    <row r="195" spans="2:13" ht="30" customHeight="1">
      <c r="B195" s="98"/>
      <c r="C195" s="78"/>
      <c r="D195" s="78"/>
      <c r="E195" s="79"/>
      <c r="F195" s="79"/>
      <c r="G195" s="79"/>
      <c r="H195" s="22"/>
      <c r="I195" s="99"/>
      <c r="J195" s="99"/>
      <c r="K195" s="22"/>
      <c r="L195" s="77"/>
    </row>
    <row r="196" spans="2:13" ht="30" customHeight="1">
      <c r="B196" s="98"/>
      <c r="C196" s="78"/>
      <c r="D196" s="78"/>
      <c r="E196" s="79"/>
      <c r="F196" s="79"/>
      <c r="G196" s="79"/>
      <c r="H196" s="22"/>
      <c r="I196" s="99"/>
      <c r="J196" s="99"/>
      <c r="K196" s="22"/>
      <c r="L196" s="77"/>
    </row>
    <row r="197" spans="2:13" ht="30" customHeight="1">
      <c r="B197" s="98"/>
      <c r="C197" s="78"/>
      <c r="D197" s="78"/>
      <c r="E197" s="79"/>
      <c r="F197" s="79"/>
      <c r="G197" s="79"/>
      <c r="H197" s="22"/>
      <c r="I197" s="99"/>
      <c r="J197" s="99"/>
      <c r="K197" s="22"/>
      <c r="L197" s="100"/>
    </row>
    <row r="198" spans="2:13" ht="30" customHeight="1">
      <c r="B198" s="98"/>
      <c r="C198" s="78"/>
      <c r="D198" s="78"/>
      <c r="E198" s="79"/>
      <c r="F198" s="79"/>
      <c r="G198" s="79"/>
      <c r="H198" s="22"/>
      <c r="I198" s="99"/>
      <c r="J198" s="99"/>
      <c r="K198" s="22"/>
      <c r="L198" s="100"/>
      <c r="M198" s="19"/>
    </row>
    <row r="199" spans="2:13" ht="30" customHeight="1">
      <c r="B199" s="98"/>
      <c r="C199" s="78"/>
      <c r="D199" s="78"/>
      <c r="E199" s="79"/>
      <c r="F199" s="79"/>
      <c r="G199" s="79"/>
      <c r="H199" s="22"/>
      <c r="I199" s="99"/>
      <c r="J199" s="99"/>
      <c r="K199" s="22"/>
      <c r="L199" s="100"/>
      <c r="M199" s="19"/>
    </row>
    <row r="200" spans="2:13" ht="30" customHeight="1">
      <c r="B200" s="98"/>
      <c r="C200" s="78"/>
      <c r="D200" s="78"/>
      <c r="E200" s="79"/>
      <c r="F200" s="79"/>
      <c r="G200" s="79"/>
      <c r="H200" s="22"/>
      <c r="I200" s="99"/>
      <c r="J200" s="99"/>
      <c r="K200" s="22"/>
      <c r="L200" s="100"/>
      <c r="M200" s="19"/>
    </row>
    <row r="201" spans="2:13" ht="30" customHeight="1">
      <c r="B201" s="98"/>
      <c r="C201" s="78"/>
      <c r="D201" s="78"/>
      <c r="E201" s="79"/>
      <c r="F201" s="79"/>
      <c r="G201" s="79"/>
      <c r="H201" s="22"/>
      <c r="I201" s="99"/>
      <c r="J201" s="99"/>
      <c r="K201" s="22"/>
      <c r="L201" s="100"/>
      <c r="M201" s="19"/>
    </row>
    <row r="202" spans="2:13" ht="30" customHeight="1">
      <c r="B202" s="98"/>
      <c r="C202" s="78"/>
      <c r="D202" s="78"/>
      <c r="E202" s="79"/>
      <c r="F202" s="79"/>
      <c r="G202" s="79"/>
      <c r="H202" s="22"/>
      <c r="I202" s="99"/>
      <c r="J202" s="99"/>
      <c r="K202" s="22"/>
      <c r="L202" s="100"/>
      <c r="M202" s="19"/>
    </row>
    <row r="203" spans="2:13" ht="30" customHeight="1">
      <c r="B203" s="98"/>
      <c r="C203" s="78"/>
      <c r="D203" s="78"/>
      <c r="E203" s="79"/>
      <c r="F203" s="79"/>
      <c r="G203" s="79"/>
      <c r="H203" s="22"/>
      <c r="I203" s="99"/>
      <c r="J203" s="99"/>
      <c r="K203" s="22"/>
      <c r="L203" s="100"/>
      <c r="M203" s="19"/>
    </row>
    <row r="204" spans="2:13" ht="30" customHeight="1">
      <c r="B204" s="98"/>
      <c r="C204" s="78"/>
      <c r="D204" s="78"/>
      <c r="E204" s="79"/>
      <c r="F204" s="79"/>
      <c r="G204" s="79"/>
      <c r="H204" s="22"/>
      <c r="I204" s="99"/>
      <c r="J204" s="99"/>
      <c r="K204" s="22"/>
      <c r="L204" s="100"/>
      <c r="M204" s="19"/>
    </row>
    <row r="205" spans="2:13" ht="30" customHeight="1">
      <c r="B205" s="98"/>
      <c r="C205" s="78"/>
      <c r="D205" s="78"/>
      <c r="E205" s="79"/>
      <c r="F205" s="79"/>
      <c r="G205" s="79"/>
      <c r="H205" s="22"/>
      <c r="I205" s="99"/>
      <c r="J205" s="99"/>
      <c r="K205" s="22"/>
      <c r="L205" s="100"/>
      <c r="M205" s="19"/>
    </row>
    <row r="206" spans="2:13" ht="30" customHeight="1">
      <c r="B206" s="98"/>
      <c r="C206" s="78"/>
      <c r="D206" s="78"/>
      <c r="E206" s="79"/>
      <c r="F206" s="79"/>
      <c r="G206" s="79"/>
      <c r="H206" s="22"/>
      <c r="I206" s="99"/>
      <c r="J206" s="99"/>
      <c r="K206" s="22"/>
      <c r="L206" s="100"/>
      <c r="M206" s="19"/>
    </row>
    <row r="207" spans="2:13" ht="30" customHeight="1">
      <c r="B207" s="98"/>
      <c r="C207" s="78"/>
      <c r="D207" s="78"/>
      <c r="E207" s="79"/>
      <c r="F207" s="79"/>
      <c r="G207" s="79"/>
      <c r="H207" s="22"/>
      <c r="I207" s="99"/>
      <c r="J207" s="99"/>
      <c r="K207" s="22"/>
      <c r="L207" s="100"/>
      <c r="M207" s="19"/>
    </row>
    <row r="208" spans="2:13" ht="30" customHeight="1">
      <c r="B208" s="98"/>
      <c r="C208" s="78"/>
      <c r="D208" s="78"/>
      <c r="E208" s="79"/>
      <c r="F208" s="79"/>
      <c r="G208" s="79"/>
      <c r="H208" s="22"/>
      <c r="I208" s="99"/>
      <c r="J208" s="99"/>
      <c r="K208" s="22"/>
      <c r="L208" s="100"/>
      <c r="M208" s="19"/>
    </row>
    <row r="209" spans="2:13" ht="30" customHeight="1">
      <c r="B209" s="98"/>
      <c r="C209" s="78"/>
      <c r="D209" s="78"/>
      <c r="E209" s="79"/>
      <c r="F209" s="79"/>
      <c r="G209" s="79"/>
      <c r="H209" s="22"/>
      <c r="I209" s="99"/>
      <c r="J209" s="99"/>
      <c r="K209" s="22"/>
      <c r="L209" s="100"/>
      <c r="M209" s="19"/>
    </row>
    <row r="210" spans="2:13" ht="30" customHeight="1">
      <c r="B210" s="98"/>
      <c r="C210" s="78"/>
      <c r="D210" s="78"/>
      <c r="E210" s="79"/>
      <c r="F210" s="79"/>
      <c r="G210" s="79"/>
      <c r="H210" s="22"/>
      <c r="I210" s="99"/>
      <c r="J210" s="99"/>
      <c r="K210" s="22"/>
      <c r="L210" s="100"/>
      <c r="M210" s="19"/>
    </row>
    <row r="211" spans="2:13" ht="30" customHeight="1">
      <c r="B211" s="98"/>
      <c r="C211" s="78"/>
      <c r="D211" s="78"/>
      <c r="E211" s="79"/>
      <c r="F211" s="79"/>
      <c r="G211" s="79"/>
      <c r="H211" s="22"/>
      <c r="I211" s="99"/>
      <c r="J211" s="99"/>
      <c r="K211" s="22"/>
      <c r="L211" s="100"/>
      <c r="M211" s="19"/>
    </row>
    <row r="212" spans="2:13" ht="30" customHeight="1">
      <c r="B212" s="98"/>
      <c r="C212" s="78"/>
      <c r="D212" s="78"/>
      <c r="E212" s="79"/>
      <c r="F212" s="79"/>
      <c r="G212" s="79"/>
      <c r="H212" s="22"/>
      <c r="I212" s="99"/>
      <c r="J212" s="99"/>
      <c r="K212" s="22"/>
      <c r="L212" s="100"/>
      <c r="M212" s="19"/>
    </row>
    <row r="213" spans="2:13" ht="30" customHeight="1">
      <c r="B213" s="98"/>
      <c r="C213" s="78"/>
      <c r="D213" s="78"/>
      <c r="E213" s="79"/>
      <c r="F213" s="79"/>
      <c r="G213" s="79"/>
      <c r="H213" s="22"/>
      <c r="I213" s="99"/>
      <c r="J213" s="99"/>
      <c r="K213" s="22"/>
      <c r="L213" s="100"/>
      <c r="M213" s="19"/>
    </row>
    <row r="214" spans="2:13" ht="30" customHeight="1">
      <c r="B214" s="98"/>
      <c r="C214" s="78"/>
      <c r="D214" s="78"/>
      <c r="E214" s="79"/>
      <c r="F214" s="79"/>
      <c r="G214" s="79"/>
      <c r="H214" s="22"/>
      <c r="I214" s="99"/>
      <c r="J214" s="99"/>
      <c r="K214" s="22"/>
      <c r="L214" s="100"/>
      <c r="M214" s="19"/>
    </row>
    <row r="215" spans="2:13" ht="30" customHeight="1">
      <c r="B215" s="98"/>
      <c r="C215" s="78"/>
      <c r="D215" s="78"/>
      <c r="E215" s="79"/>
      <c r="F215" s="79"/>
      <c r="G215" s="79"/>
      <c r="H215" s="22"/>
      <c r="I215" s="99"/>
      <c r="J215" s="99"/>
      <c r="K215" s="22"/>
      <c r="L215" s="100"/>
      <c r="M215" s="19"/>
    </row>
    <row r="216" spans="2:13" ht="30" customHeight="1">
      <c r="B216" s="98"/>
      <c r="C216" s="78"/>
      <c r="D216" s="78"/>
      <c r="E216" s="79"/>
      <c r="F216" s="79"/>
      <c r="G216" s="79"/>
      <c r="H216" s="22"/>
      <c r="I216" s="99"/>
      <c r="J216" s="99"/>
      <c r="K216" s="22"/>
      <c r="L216" s="100"/>
      <c r="M216" s="19"/>
    </row>
    <row r="217" spans="2:13" ht="30" customHeight="1">
      <c r="B217" s="98"/>
      <c r="C217" s="78"/>
      <c r="D217" s="78"/>
      <c r="E217" s="79"/>
      <c r="F217" s="79"/>
      <c r="G217" s="79"/>
      <c r="H217" s="22"/>
      <c r="I217" s="99"/>
      <c r="J217" s="99"/>
      <c r="K217" s="22"/>
      <c r="L217" s="100"/>
      <c r="M217" s="19"/>
    </row>
    <row r="218" spans="2:13" ht="30" customHeight="1">
      <c r="B218" s="98"/>
      <c r="C218" s="78"/>
      <c r="D218" s="78"/>
      <c r="E218" s="79"/>
      <c r="F218" s="79"/>
      <c r="G218" s="79"/>
      <c r="H218" s="22"/>
      <c r="I218" s="99"/>
      <c r="J218" s="99"/>
      <c r="K218" s="22"/>
      <c r="L218" s="100"/>
      <c r="M218" s="19"/>
    </row>
    <row r="219" spans="2:13" ht="30" customHeight="1">
      <c r="B219" s="98"/>
      <c r="C219" s="78"/>
      <c r="D219" s="78"/>
      <c r="E219" s="79"/>
      <c r="F219" s="79"/>
      <c r="G219" s="79"/>
      <c r="H219" s="22"/>
      <c r="I219" s="99"/>
      <c r="J219" s="99"/>
      <c r="K219" s="22"/>
      <c r="L219" s="100"/>
      <c r="M219" s="19"/>
    </row>
    <row r="220" spans="2:13" ht="30" customHeight="1">
      <c r="B220" s="98"/>
      <c r="C220" s="78"/>
      <c r="D220" s="78"/>
      <c r="E220" s="79"/>
      <c r="F220" s="79"/>
      <c r="G220" s="79"/>
      <c r="H220" s="22"/>
      <c r="I220" s="99"/>
      <c r="J220" s="99"/>
      <c r="K220" s="22"/>
      <c r="L220" s="100"/>
      <c r="M220" s="19"/>
    </row>
    <row r="221" spans="2:13" ht="30" customHeight="1">
      <c r="B221" s="98"/>
      <c r="C221" s="78"/>
      <c r="D221" s="78"/>
      <c r="E221" s="79"/>
      <c r="F221" s="79"/>
      <c r="G221" s="79"/>
      <c r="H221" s="22"/>
      <c r="I221" s="99"/>
      <c r="J221" s="99"/>
      <c r="K221" s="22"/>
      <c r="L221" s="100"/>
      <c r="M221" s="19"/>
    </row>
    <row r="222" spans="2:13" ht="30" customHeight="1">
      <c r="B222" s="98"/>
      <c r="C222" s="78"/>
      <c r="D222" s="78"/>
      <c r="E222" s="79"/>
      <c r="F222" s="79"/>
      <c r="G222" s="79"/>
      <c r="H222" s="22"/>
      <c r="I222" s="99"/>
      <c r="J222" s="99"/>
      <c r="K222" s="22"/>
      <c r="L222" s="100"/>
      <c r="M222" s="19"/>
    </row>
    <row r="223" spans="2:13" ht="30" customHeight="1">
      <c r="B223" s="98"/>
      <c r="C223" s="78"/>
      <c r="D223" s="78"/>
      <c r="E223" s="79"/>
      <c r="F223" s="79"/>
      <c r="G223" s="79"/>
      <c r="H223" s="22"/>
      <c r="I223" s="99"/>
      <c r="J223" s="99"/>
      <c r="K223" s="22"/>
      <c r="L223" s="100"/>
      <c r="M223" s="19"/>
    </row>
    <row r="224" spans="2:13" ht="30" customHeight="1">
      <c r="B224" s="98"/>
      <c r="C224" s="78"/>
      <c r="D224" s="78"/>
      <c r="E224" s="79"/>
      <c r="F224" s="79"/>
      <c r="G224" s="79"/>
      <c r="H224" s="22"/>
      <c r="I224" s="99"/>
      <c r="J224" s="99"/>
      <c r="K224" s="22"/>
      <c r="L224" s="100"/>
      <c r="M224" s="19"/>
    </row>
    <row r="225" spans="2:13" ht="30" customHeight="1">
      <c r="B225" s="98"/>
      <c r="C225" s="78"/>
      <c r="D225" s="78"/>
      <c r="E225" s="79"/>
      <c r="F225" s="79"/>
      <c r="G225" s="79"/>
      <c r="H225" s="22"/>
      <c r="I225" s="99"/>
      <c r="J225" s="99"/>
      <c r="K225" s="22"/>
      <c r="L225" s="100"/>
      <c r="M225" s="19"/>
    </row>
    <row r="226" spans="2:13" ht="30" customHeight="1">
      <c r="B226" s="98"/>
      <c r="C226" s="78"/>
      <c r="D226" s="78"/>
      <c r="E226" s="79"/>
      <c r="F226" s="79"/>
      <c r="G226" s="79"/>
      <c r="H226" s="22"/>
      <c r="I226" s="99"/>
      <c r="J226" s="99"/>
      <c r="K226" s="22"/>
      <c r="L226" s="100"/>
      <c r="M226" s="19"/>
    </row>
    <row r="227" spans="2:13" ht="30" customHeight="1">
      <c r="B227" s="98"/>
      <c r="C227" s="78"/>
      <c r="D227" s="78"/>
      <c r="E227" s="79"/>
      <c r="F227" s="79"/>
      <c r="G227" s="79"/>
      <c r="H227" s="22"/>
      <c r="I227" s="99"/>
      <c r="J227" s="99"/>
      <c r="K227" s="22"/>
      <c r="L227" s="100"/>
      <c r="M227" s="19"/>
    </row>
    <row r="228" spans="2:13" ht="30" customHeight="1">
      <c r="B228" s="98"/>
      <c r="C228" s="78"/>
      <c r="D228" s="78"/>
      <c r="E228" s="79"/>
      <c r="F228" s="79"/>
      <c r="G228" s="79"/>
      <c r="H228" s="22"/>
      <c r="I228" s="99"/>
      <c r="J228" s="99"/>
      <c r="K228" s="22"/>
      <c r="L228" s="100"/>
      <c r="M228" s="19"/>
    </row>
    <row r="229" spans="2:13" ht="30" customHeight="1">
      <c r="B229" s="98"/>
      <c r="C229" s="78"/>
      <c r="D229" s="78"/>
      <c r="E229" s="79"/>
      <c r="F229" s="79"/>
      <c r="G229" s="79"/>
      <c r="H229" s="22"/>
      <c r="I229" s="99"/>
      <c r="J229" s="99"/>
      <c r="K229" s="22"/>
      <c r="L229" s="100"/>
      <c r="M229" s="19"/>
    </row>
    <row r="230" spans="2:13" ht="30" customHeight="1">
      <c r="B230" s="98"/>
      <c r="C230" s="78"/>
      <c r="D230" s="78"/>
      <c r="E230" s="79"/>
      <c r="F230" s="79"/>
      <c r="G230" s="79"/>
      <c r="H230" s="22"/>
      <c r="I230" s="99"/>
      <c r="J230" s="99"/>
      <c r="K230" s="22"/>
      <c r="L230" s="100"/>
      <c r="M230" s="19"/>
    </row>
    <row r="231" spans="2:13" ht="30" customHeight="1">
      <c r="B231" s="98"/>
      <c r="C231" s="78"/>
      <c r="D231" s="78"/>
      <c r="E231" s="79"/>
      <c r="F231" s="79"/>
      <c r="G231" s="79"/>
      <c r="H231" s="22"/>
      <c r="I231" s="99"/>
      <c r="J231" s="99"/>
      <c r="K231" s="22"/>
      <c r="L231" s="100"/>
      <c r="M231" s="19"/>
    </row>
    <row r="232" spans="2:13" ht="30" customHeight="1">
      <c r="B232" s="98"/>
      <c r="C232" s="78"/>
      <c r="D232" s="78"/>
      <c r="E232" s="79"/>
      <c r="F232" s="79"/>
      <c r="G232" s="79"/>
      <c r="H232" s="22"/>
      <c r="I232" s="99"/>
      <c r="J232" s="99"/>
      <c r="K232" s="22"/>
      <c r="L232" s="100"/>
      <c r="M232" s="19"/>
    </row>
    <row r="233" spans="2:13" ht="30" customHeight="1">
      <c r="B233" s="98"/>
      <c r="C233" s="78"/>
      <c r="D233" s="78"/>
      <c r="E233" s="79"/>
      <c r="F233" s="79"/>
      <c r="G233" s="79"/>
      <c r="H233" s="22"/>
      <c r="I233" s="99"/>
      <c r="J233" s="99"/>
      <c r="K233" s="22"/>
      <c r="L233" s="100"/>
      <c r="M233" s="19"/>
    </row>
    <row r="234" spans="2:13" ht="30" customHeight="1">
      <c r="B234" s="98"/>
      <c r="C234" s="78"/>
      <c r="D234" s="78"/>
      <c r="E234" s="79"/>
      <c r="F234" s="79"/>
      <c r="G234" s="79"/>
      <c r="H234" s="22"/>
      <c r="I234" s="99"/>
      <c r="J234" s="99"/>
      <c r="K234" s="22"/>
      <c r="L234" s="100"/>
      <c r="M234" s="19"/>
    </row>
    <row r="235" spans="2:13" ht="30" customHeight="1">
      <c r="B235" s="98"/>
      <c r="C235" s="78"/>
      <c r="D235" s="78"/>
      <c r="E235" s="79"/>
      <c r="F235" s="79"/>
      <c r="G235" s="79"/>
      <c r="H235" s="22"/>
      <c r="I235" s="99"/>
      <c r="J235" s="99"/>
      <c r="K235" s="22"/>
      <c r="L235" s="100"/>
      <c r="M235" s="19"/>
    </row>
    <row r="236" spans="2:13" ht="30" customHeight="1">
      <c r="B236" s="98"/>
      <c r="C236" s="78"/>
      <c r="D236" s="78"/>
      <c r="E236" s="79"/>
      <c r="F236" s="79"/>
      <c r="G236" s="79"/>
      <c r="H236" s="22"/>
      <c r="I236" s="99"/>
      <c r="J236" s="99"/>
      <c r="K236" s="22"/>
      <c r="L236" s="100"/>
      <c r="M236" s="19"/>
    </row>
    <row r="237" spans="2:13" ht="30" customHeight="1">
      <c r="B237" s="98"/>
      <c r="C237" s="78"/>
      <c r="D237" s="78"/>
      <c r="E237" s="79"/>
      <c r="F237" s="79"/>
      <c r="G237" s="79"/>
      <c r="H237" s="22"/>
      <c r="I237" s="99"/>
      <c r="J237" s="99"/>
      <c r="K237" s="22"/>
      <c r="L237" s="100"/>
      <c r="M237" s="19"/>
    </row>
    <row r="238" spans="2:13" ht="30" customHeight="1">
      <c r="B238" s="98"/>
      <c r="C238" s="78"/>
      <c r="D238" s="78"/>
      <c r="E238" s="79"/>
      <c r="F238" s="79"/>
      <c r="G238" s="79"/>
      <c r="H238" s="22"/>
      <c r="I238" s="99"/>
      <c r="J238" s="99"/>
      <c r="K238" s="22"/>
      <c r="L238" s="100"/>
      <c r="M238" s="19"/>
    </row>
    <row r="239" spans="2:13" ht="30" customHeight="1">
      <c r="B239" s="98"/>
      <c r="C239" s="78"/>
      <c r="D239" s="78"/>
      <c r="E239" s="79"/>
      <c r="F239" s="79"/>
      <c r="G239" s="79"/>
      <c r="H239" s="22"/>
      <c r="I239" s="99"/>
      <c r="J239" s="99"/>
      <c r="K239" s="22"/>
      <c r="L239" s="100"/>
      <c r="M239" s="19"/>
    </row>
    <row r="240" spans="2:13" ht="30" customHeight="1">
      <c r="B240" s="98"/>
      <c r="C240" s="78"/>
      <c r="D240" s="78"/>
      <c r="E240" s="79"/>
      <c r="F240" s="79"/>
      <c r="G240" s="79"/>
      <c r="H240" s="22"/>
      <c r="I240" s="99"/>
      <c r="J240" s="99"/>
      <c r="K240" s="22"/>
      <c r="L240" s="100"/>
      <c r="M240" s="19"/>
    </row>
    <row r="241" spans="2:13" ht="30" customHeight="1">
      <c r="B241" s="98"/>
      <c r="C241" s="78"/>
      <c r="D241" s="78"/>
      <c r="E241" s="79"/>
      <c r="F241" s="79"/>
      <c r="G241" s="79"/>
      <c r="H241" s="22"/>
      <c r="I241" s="99"/>
      <c r="J241" s="99"/>
      <c r="K241" s="22"/>
      <c r="L241" s="100"/>
      <c r="M241" s="19"/>
    </row>
    <row r="242" spans="2:13" ht="30" customHeight="1">
      <c r="B242" s="98"/>
      <c r="C242" s="78"/>
      <c r="D242" s="78"/>
      <c r="E242" s="79"/>
      <c r="F242" s="79"/>
      <c r="G242" s="79"/>
      <c r="H242" s="22"/>
      <c r="I242" s="99"/>
      <c r="J242" s="99"/>
      <c r="K242" s="22"/>
      <c r="L242" s="100"/>
      <c r="M242" s="19"/>
    </row>
    <row r="243" spans="2:13" ht="30" customHeight="1">
      <c r="B243" s="98"/>
      <c r="C243" s="78"/>
      <c r="D243" s="78"/>
      <c r="E243" s="79"/>
      <c r="F243" s="79"/>
      <c r="G243" s="79"/>
      <c r="H243" s="22"/>
      <c r="I243" s="99"/>
      <c r="J243" s="99"/>
      <c r="K243" s="22"/>
      <c r="L243" s="100"/>
      <c r="M243" s="19"/>
    </row>
    <row r="244" spans="2:13" ht="30" customHeight="1">
      <c r="B244" s="98"/>
      <c r="C244" s="78"/>
      <c r="D244" s="78"/>
      <c r="E244" s="79"/>
      <c r="F244" s="79"/>
      <c r="G244" s="79"/>
      <c r="H244" s="22"/>
      <c r="I244" s="99"/>
      <c r="J244" s="99"/>
      <c r="K244" s="22"/>
      <c r="L244" s="100"/>
      <c r="M244" s="19"/>
    </row>
    <row r="245" spans="2:13" ht="30" customHeight="1">
      <c r="B245" s="98"/>
      <c r="C245" s="78"/>
      <c r="D245" s="78"/>
      <c r="E245" s="79"/>
      <c r="F245" s="79"/>
      <c r="G245" s="79"/>
      <c r="H245" s="22"/>
      <c r="I245" s="99"/>
      <c r="J245" s="99"/>
      <c r="K245" s="22"/>
      <c r="L245" s="100"/>
      <c r="M245" s="19"/>
    </row>
    <row r="246" spans="2:13" ht="30" customHeight="1">
      <c r="B246" s="98"/>
      <c r="C246" s="78"/>
      <c r="D246" s="78"/>
      <c r="E246" s="79"/>
      <c r="F246" s="79"/>
      <c r="G246" s="79"/>
      <c r="H246" s="22"/>
      <c r="I246" s="99"/>
      <c r="J246" s="99"/>
      <c r="K246" s="22"/>
      <c r="L246" s="100"/>
      <c r="M246" s="19"/>
    </row>
    <row r="247" spans="2:13" ht="30" customHeight="1">
      <c r="B247" s="98"/>
      <c r="C247" s="78"/>
      <c r="D247" s="78"/>
      <c r="E247" s="79"/>
      <c r="F247" s="79"/>
      <c r="G247" s="79"/>
      <c r="H247" s="22"/>
      <c r="I247" s="99"/>
      <c r="J247" s="99"/>
      <c r="K247" s="22"/>
      <c r="L247" s="100"/>
      <c r="M247" s="19"/>
    </row>
    <row r="248" spans="2:13" ht="30" customHeight="1">
      <c r="B248" s="98"/>
      <c r="C248" s="78"/>
      <c r="D248" s="78"/>
      <c r="E248" s="79"/>
      <c r="F248" s="79"/>
      <c r="G248" s="79"/>
      <c r="H248" s="22"/>
      <c r="I248" s="99"/>
      <c r="J248" s="99"/>
      <c r="K248" s="22"/>
      <c r="L248" s="100"/>
      <c r="M248" s="19"/>
    </row>
    <row r="249" spans="2:13" ht="30" customHeight="1">
      <c r="B249" s="98"/>
      <c r="C249" s="78"/>
      <c r="D249" s="78"/>
      <c r="E249" s="79"/>
      <c r="F249" s="79"/>
      <c r="G249" s="79"/>
      <c r="H249" s="22"/>
      <c r="I249" s="99"/>
      <c r="J249" s="99"/>
      <c r="K249" s="22"/>
      <c r="L249" s="100"/>
      <c r="M249" s="19"/>
    </row>
    <row r="250" spans="2:13" ht="30" customHeight="1">
      <c r="B250" s="98"/>
      <c r="C250" s="78"/>
      <c r="D250" s="78"/>
      <c r="E250" s="79"/>
      <c r="F250" s="79"/>
      <c r="G250" s="79"/>
      <c r="H250" s="22"/>
      <c r="I250" s="99"/>
      <c r="J250" s="99"/>
      <c r="K250" s="22"/>
      <c r="L250" s="100"/>
      <c r="M250" s="19"/>
    </row>
    <row r="251" spans="2:13" ht="30" customHeight="1">
      <c r="B251" s="98"/>
      <c r="C251" s="78"/>
      <c r="D251" s="78"/>
      <c r="E251" s="79"/>
      <c r="F251" s="79"/>
      <c r="G251" s="79"/>
      <c r="H251" s="22"/>
      <c r="I251" s="99"/>
      <c r="J251" s="99"/>
      <c r="K251" s="22"/>
      <c r="L251" s="100"/>
      <c r="M251" s="19"/>
    </row>
    <row r="252" spans="2:13" ht="30" customHeight="1">
      <c r="B252" s="98"/>
      <c r="C252" s="78"/>
      <c r="D252" s="78"/>
      <c r="E252" s="79"/>
      <c r="F252" s="79"/>
      <c r="G252" s="79"/>
      <c r="H252" s="22"/>
      <c r="I252" s="99"/>
      <c r="J252" s="99"/>
      <c r="K252" s="22"/>
      <c r="L252" s="100"/>
      <c r="M252" s="19"/>
    </row>
    <row r="253" spans="2:13" ht="30" customHeight="1">
      <c r="B253" s="98"/>
      <c r="C253" s="78"/>
      <c r="D253" s="78"/>
      <c r="E253" s="79"/>
      <c r="F253" s="79"/>
      <c r="G253" s="79"/>
      <c r="H253" s="22"/>
      <c r="I253" s="99"/>
      <c r="J253" s="99"/>
      <c r="K253" s="22"/>
      <c r="L253" s="100"/>
      <c r="M253" s="19"/>
    </row>
    <row r="254" spans="2:13" ht="30" customHeight="1">
      <c r="B254" s="98"/>
      <c r="C254" s="78"/>
      <c r="D254" s="78"/>
      <c r="E254" s="79"/>
      <c r="F254" s="79"/>
      <c r="G254" s="79"/>
      <c r="H254" s="22"/>
      <c r="I254" s="99"/>
      <c r="J254" s="99"/>
      <c r="K254" s="22"/>
      <c r="L254" s="100"/>
      <c r="M254" s="19"/>
    </row>
    <row r="255" spans="2:13" ht="30" customHeight="1">
      <c r="B255" s="98"/>
      <c r="C255" s="78"/>
      <c r="D255" s="78"/>
      <c r="E255" s="79"/>
      <c r="F255" s="79"/>
      <c r="G255" s="79"/>
      <c r="H255" s="22"/>
      <c r="I255" s="99"/>
      <c r="J255" s="99"/>
      <c r="K255" s="22"/>
      <c r="L255" s="100"/>
      <c r="M255" s="19"/>
    </row>
    <row r="256" spans="2:13" ht="30" customHeight="1">
      <c r="B256" s="98"/>
      <c r="C256" s="78"/>
      <c r="D256" s="78"/>
      <c r="E256" s="79"/>
      <c r="F256" s="79"/>
      <c r="G256" s="79"/>
      <c r="H256" s="22"/>
      <c r="I256" s="99"/>
      <c r="J256" s="99"/>
      <c r="K256" s="22"/>
      <c r="L256" s="100"/>
      <c r="M256" s="19"/>
    </row>
    <row r="257" spans="2:13" ht="30" customHeight="1">
      <c r="B257" s="98"/>
      <c r="C257" s="78"/>
      <c r="D257" s="78"/>
      <c r="E257" s="79"/>
      <c r="F257" s="79"/>
      <c r="G257" s="79"/>
      <c r="H257" s="22"/>
      <c r="I257" s="99"/>
      <c r="J257" s="99"/>
      <c r="K257" s="22"/>
      <c r="L257" s="100"/>
      <c r="M257" s="19"/>
    </row>
    <row r="258" spans="2:13" ht="30" customHeight="1">
      <c r="B258" s="98"/>
      <c r="C258" s="78"/>
      <c r="D258" s="78"/>
      <c r="E258" s="79"/>
      <c r="F258" s="79"/>
      <c r="G258" s="79"/>
      <c r="H258" s="22"/>
      <c r="I258" s="99"/>
      <c r="J258" s="99"/>
      <c r="K258" s="22"/>
      <c r="L258" s="100"/>
      <c r="M258" s="19"/>
    </row>
    <row r="259" spans="2:13" ht="30" customHeight="1">
      <c r="B259" s="98"/>
      <c r="C259" s="78"/>
      <c r="D259" s="78"/>
      <c r="E259" s="79"/>
      <c r="F259" s="79"/>
      <c r="G259" s="79"/>
      <c r="H259" s="22"/>
      <c r="I259" s="99"/>
      <c r="J259" s="99"/>
      <c r="K259" s="22"/>
      <c r="L259" s="100"/>
      <c r="M259" s="19"/>
    </row>
    <row r="260" spans="2:13" ht="30" customHeight="1">
      <c r="B260" s="98"/>
      <c r="C260" s="78"/>
      <c r="D260" s="78"/>
      <c r="E260" s="79"/>
      <c r="F260" s="79"/>
      <c r="G260" s="79"/>
      <c r="H260" s="22"/>
      <c r="I260" s="99"/>
      <c r="J260" s="99"/>
      <c r="K260" s="22"/>
      <c r="L260" s="100"/>
      <c r="M260" s="19"/>
    </row>
    <row r="261" spans="2:13" ht="30" customHeight="1">
      <c r="B261" s="98"/>
      <c r="C261" s="78"/>
      <c r="D261" s="78"/>
      <c r="E261" s="79"/>
      <c r="F261" s="79"/>
      <c r="G261" s="79"/>
      <c r="H261" s="22"/>
      <c r="I261" s="99"/>
      <c r="J261" s="99"/>
      <c r="K261" s="22"/>
      <c r="L261" s="100"/>
      <c r="M261" s="19"/>
    </row>
    <row r="262" spans="2:13" ht="30" customHeight="1">
      <c r="B262" s="98"/>
      <c r="C262" s="78"/>
      <c r="D262" s="78"/>
      <c r="E262" s="79"/>
      <c r="F262" s="79"/>
      <c r="G262" s="79"/>
      <c r="H262" s="22"/>
      <c r="I262" s="99"/>
      <c r="J262" s="99"/>
      <c r="K262" s="22"/>
      <c r="L262" s="100"/>
      <c r="M262" s="19"/>
    </row>
    <row r="263" spans="2:13" ht="30" customHeight="1">
      <c r="B263" s="98"/>
      <c r="C263" s="78"/>
      <c r="D263" s="78"/>
      <c r="E263" s="79"/>
      <c r="F263" s="79"/>
      <c r="G263" s="79"/>
      <c r="H263" s="22"/>
      <c r="I263" s="99"/>
      <c r="J263" s="99"/>
      <c r="K263" s="22"/>
      <c r="L263" s="100"/>
      <c r="M263" s="19"/>
    </row>
    <row r="264" spans="2:13" ht="30" customHeight="1">
      <c r="B264" s="98"/>
      <c r="C264" s="78"/>
      <c r="D264" s="78"/>
      <c r="E264" s="79"/>
      <c r="F264" s="79"/>
      <c r="G264" s="79"/>
      <c r="H264" s="22"/>
      <c r="I264" s="99"/>
      <c r="J264" s="99"/>
      <c r="K264" s="22"/>
      <c r="L264" s="100"/>
      <c r="M264" s="19"/>
    </row>
    <row r="265" spans="2:13" ht="30" customHeight="1">
      <c r="B265" s="98"/>
      <c r="C265" s="78"/>
      <c r="D265" s="78"/>
      <c r="E265" s="79"/>
      <c r="F265" s="79"/>
      <c r="G265" s="79"/>
      <c r="H265" s="22"/>
      <c r="I265" s="99"/>
      <c r="J265" s="99"/>
      <c r="K265" s="22"/>
      <c r="L265" s="100"/>
      <c r="M265" s="19"/>
    </row>
    <row r="266" spans="2:13" ht="30" customHeight="1">
      <c r="B266" s="98"/>
      <c r="C266" s="78"/>
      <c r="D266" s="78"/>
      <c r="E266" s="79"/>
      <c r="F266" s="79"/>
      <c r="G266" s="79"/>
      <c r="H266" s="22"/>
      <c r="I266" s="99"/>
      <c r="J266" s="99"/>
      <c r="K266" s="22"/>
      <c r="L266" s="100"/>
      <c r="M266" s="19"/>
    </row>
    <row r="267" spans="2:13" ht="30" customHeight="1">
      <c r="B267" s="98"/>
      <c r="C267" s="78"/>
      <c r="D267" s="78"/>
      <c r="E267" s="79"/>
      <c r="F267" s="79"/>
      <c r="G267" s="79"/>
      <c r="H267" s="22"/>
      <c r="I267" s="99"/>
      <c r="J267" s="99"/>
      <c r="K267" s="22"/>
      <c r="L267" s="100"/>
      <c r="M267" s="19"/>
    </row>
    <row r="268" spans="2:13" ht="30" customHeight="1">
      <c r="B268" s="98"/>
      <c r="C268" s="78"/>
      <c r="D268" s="78"/>
      <c r="E268" s="79"/>
      <c r="F268" s="79"/>
      <c r="G268" s="79"/>
      <c r="H268" s="22"/>
      <c r="I268" s="99"/>
      <c r="J268" s="99"/>
      <c r="K268" s="22"/>
      <c r="L268" s="100"/>
      <c r="M268" s="19"/>
    </row>
    <row r="269" spans="2:13" ht="30" customHeight="1">
      <c r="B269" s="98"/>
      <c r="C269" s="78"/>
      <c r="D269" s="78"/>
      <c r="E269" s="79"/>
      <c r="F269" s="79"/>
      <c r="G269" s="79"/>
      <c r="H269" s="22"/>
      <c r="I269" s="99"/>
      <c r="J269" s="99"/>
      <c r="K269" s="22"/>
      <c r="L269" s="100"/>
      <c r="M269" s="19"/>
    </row>
    <row r="270" spans="2:13" ht="30" customHeight="1">
      <c r="B270" s="98"/>
      <c r="C270" s="78"/>
      <c r="D270" s="78"/>
      <c r="E270" s="79"/>
      <c r="F270" s="79"/>
      <c r="G270" s="79"/>
      <c r="H270" s="22"/>
      <c r="I270" s="99"/>
      <c r="J270" s="99"/>
      <c r="K270" s="22"/>
      <c r="L270" s="100"/>
      <c r="M270" s="19"/>
    </row>
    <row r="271" spans="2:13" ht="30" customHeight="1">
      <c r="B271" s="98"/>
      <c r="C271" s="78"/>
      <c r="D271" s="78"/>
      <c r="E271" s="79"/>
      <c r="F271" s="79"/>
      <c r="G271" s="79"/>
      <c r="H271" s="22"/>
      <c r="I271" s="99"/>
      <c r="J271" s="99"/>
      <c r="K271" s="22"/>
      <c r="L271" s="100"/>
      <c r="M271" s="19"/>
    </row>
    <row r="272" spans="2:13" ht="30" customHeight="1">
      <c r="B272" s="98"/>
      <c r="C272" s="78"/>
      <c r="D272" s="78"/>
      <c r="E272" s="79"/>
      <c r="F272" s="79"/>
      <c r="G272" s="79"/>
      <c r="H272" s="22"/>
      <c r="I272" s="99"/>
      <c r="J272" s="99"/>
      <c r="K272" s="22"/>
      <c r="L272" s="100"/>
      <c r="M272" s="19"/>
    </row>
    <row r="273" spans="2:13" ht="30" customHeight="1">
      <c r="B273" s="98"/>
      <c r="C273" s="78"/>
      <c r="D273" s="78"/>
      <c r="E273" s="79"/>
      <c r="F273" s="79"/>
      <c r="G273" s="79"/>
      <c r="H273" s="22"/>
      <c r="I273" s="99"/>
      <c r="J273" s="99"/>
      <c r="K273" s="22"/>
      <c r="L273" s="100"/>
      <c r="M273" s="19"/>
    </row>
    <row r="274" spans="2:13" ht="30" customHeight="1">
      <c r="B274" s="98"/>
      <c r="C274" s="78"/>
      <c r="D274" s="78"/>
      <c r="E274" s="79"/>
      <c r="F274" s="79"/>
      <c r="G274" s="79"/>
      <c r="H274" s="22"/>
      <c r="I274" s="99"/>
      <c r="J274" s="99"/>
      <c r="K274" s="22"/>
      <c r="L274" s="100"/>
      <c r="M274" s="19"/>
    </row>
    <row r="275" spans="2:13" ht="30" customHeight="1">
      <c r="B275" s="98"/>
      <c r="C275" s="78"/>
      <c r="D275" s="78"/>
      <c r="E275" s="79"/>
      <c r="F275" s="79"/>
      <c r="G275" s="79"/>
      <c r="H275" s="22"/>
      <c r="I275" s="99"/>
      <c r="J275" s="99"/>
      <c r="K275" s="22"/>
      <c r="L275" s="100"/>
      <c r="M275" s="19"/>
    </row>
    <row r="276" spans="2:13" ht="30" customHeight="1">
      <c r="B276" s="98"/>
      <c r="C276" s="78"/>
      <c r="D276" s="78"/>
      <c r="E276" s="79"/>
      <c r="F276" s="79"/>
      <c r="G276" s="79"/>
      <c r="H276" s="22"/>
      <c r="I276" s="99"/>
      <c r="J276" s="99"/>
      <c r="K276" s="22"/>
      <c r="L276" s="100"/>
      <c r="M276" s="19"/>
    </row>
    <row r="277" spans="2:13" ht="30" customHeight="1">
      <c r="B277" s="98"/>
      <c r="C277" s="78"/>
      <c r="D277" s="78"/>
      <c r="E277" s="79"/>
      <c r="F277" s="79"/>
      <c r="G277" s="79"/>
      <c r="H277" s="22"/>
      <c r="I277" s="99"/>
      <c r="J277" s="99"/>
      <c r="K277" s="22"/>
      <c r="L277" s="100"/>
      <c r="M277" s="19"/>
    </row>
    <row r="278" spans="2:13" ht="30" customHeight="1">
      <c r="B278" s="98"/>
      <c r="C278" s="78"/>
      <c r="D278" s="78"/>
      <c r="E278" s="79"/>
      <c r="F278" s="79"/>
      <c r="G278" s="79"/>
      <c r="H278" s="22"/>
      <c r="I278" s="99"/>
      <c r="J278" s="99"/>
      <c r="K278" s="22"/>
      <c r="L278" s="100"/>
      <c r="M278" s="19"/>
    </row>
    <row r="279" spans="2:13" ht="30" customHeight="1">
      <c r="B279" s="98"/>
      <c r="C279" s="78"/>
      <c r="D279" s="78"/>
      <c r="E279" s="79"/>
      <c r="F279" s="79"/>
      <c r="G279" s="79"/>
      <c r="H279" s="22"/>
      <c r="I279" s="99"/>
      <c r="J279" s="99"/>
      <c r="K279" s="22"/>
      <c r="L279" s="100"/>
      <c r="M279" s="19"/>
    </row>
    <row r="280" spans="2:13" ht="30" customHeight="1">
      <c r="B280" s="98"/>
      <c r="C280" s="78"/>
      <c r="D280" s="78"/>
      <c r="E280" s="79"/>
      <c r="F280" s="79"/>
      <c r="G280" s="79"/>
      <c r="H280" s="22"/>
      <c r="I280" s="99"/>
      <c r="J280" s="99"/>
      <c r="K280" s="22"/>
      <c r="L280" s="100"/>
      <c r="M280" s="19"/>
    </row>
    <row r="281" spans="2:13" ht="30" customHeight="1">
      <c r="B281" s="98"/>
      <c r="C281" s="78"/>
      <c r="D281" s="78"/>
      <c r="E281" s="79"/>
      <c r="F281" s="79"/>
      <c r="G281" s="79"/>
      <c r="H281" s="22"/>
      <c r="I281" s="99"/>
      <c r="J281" s="99"/>
      <c r="K281" s="22"/>
      <c r="L281" s="100"/>
      <c r="M281" s="19"/>
    </row>
    <row r="282" spans="2:13" ht="30" customHeight="1">
      <c r="B282" s="98"/>
      <c r="C282" s="78"/>
      <c r="D282" s="78"/>
      <c r="E282" s="79"/>
      <c r="F282" s="79"/>
      <c r="G282" s="79"/>
      <c r="H282" s="22"/>
      <c r="I282" s="99"/>
      <c r="J282" s="99"/>
      <c r="K282" s="22"/>
      <c r="L282" s="100"/>
      <c r="M282" s="19"/>
    </row>
    <row r="283" spans="2:13" ht="30" customHeight="1">
      <c r="B283" s="98"/>
      <c r="C283" s="78"/>
      <c r="D283" s="78"/>
      <c r="E283" s="79"/>
      <c r="F283" s="79"/>
      <c r="G283" s="79"/>
      <c r="H283" s="22"/>
      <c r="I283" s="99"/>
      <c r="J283" s="99"/>
      <c r="K283" s="22"/>
      <c r="L283" s="100"/>
      <c r="M283" s="19"/>
    </row>
    <row r="284" spans="2:13" ht="30" customHeight="1">
      <c r="B284" s="98"/>
      <c r="C284" s="78"/>
      <c r="D284" s="78"/>
      <c r="E284" s="79"/>
      <c r="F284" s="79"/>
      <c r="G284" s="79"/>
      <c r="H284" s="22"/>
      <c r="I284" s="99"/>
      <c r="J284" s="99"/>
      <c r="K284" s="22"/>
      <c r="L284" s="100"/>
      <c r="M284" s="19"/>
    </row>
    <row r="285" spans="2:13" ht="30" customHeight="1">
      <c r="B285" s="98"/>
      <c r="C285" s="78"/>
      <c r="D285" s="78"/>
      <c r="E285" s="79"/>
      <c r="F285" s="79"/>
      <c r="G285" s="79"/>
      <c r="H285" s="22"/>
      <c r="I285" s="99"/>
      <c r="J285" s="99"/>
      <c r="K285" s="22"/>
      <c r="L285" s="100"/>
      <c r="M285" s="19"/>
    </row>
    <row r="286" spans="2:13" ht="30" customHeight="1">
      <c r="B286" s="98"/>
      <c r="C286" s="78"/>
      <c r="D286" s="78"/>
      <c r="E286" s="79"/>
      <c r="F286" s="79"/>
      <c r="G286" s="79"/>
      <c r="H286" s="22"/>
      <c r="I286" s="99"/>
      <c r="J286" s="99"/>
      <c r="K286" s="22"/>
      <c r="L286" s="100"/>
      <c r="M286" s="19"/>
    </row>
    <row r="287" spans="2:13" ht="30" customHeight="1">
      <c r="B287" s="98"/>
      <c r="C287" s="78"/>
      <c r="D287" s="78"/>
      <c r="E287" s="79"/>
      <c r="F287" s="79"/>
      <c r="G287" s="79"/>
      <c r="H287" s="22"/>
      <c r="I287" s="99"/>
      <c r="J287" s="99"/>
      <c r="K287" s="22"/>
      <c r="L287" s="100"/>
      <c r="M287" s="19"/>
    </row>
    <row r="288" spans="2:13" ht="30" customHeight="1">
      <c r="B288" s="98"/>
      <c r="C288" s="78"/>
      <c r="D288" s="78"/>
      <c r="E288" s="79"/>
      <c r="F288" s="79"/>
      <c r="G288" s="79"/>
      <c r="H288" s="22"/>
      <c r="I288" s="99"/>
      <c r="J288" s="99"/>
      <c r="K288" s="22"/>
      <c r="L288" s="100"/>
      <c r="M288" s="19"/>
    </row>
    <row r="289" spans="2:13" ht="30" customHeight="1">
      <c r="B289" s="98"/>
      <c r="C289" s="78"/>
      <c r="D289" s="78"/>
      <c r="E289" s="79"/>
      <c r="F289" s="79"/>
      <c r="G289" s="79"/>
      <c r="H289" s="22"/>
      <c r="I289" s="99"/>
      <c r="J289" s="99"/>
      <c r="K289" s="22"/>
      <c r="L289" s="100"/>
      <c r="M289" s="19"/>
    </row>
    <row r="290" spans="2:13" ht="30" customHeight="1">
      <c r="B290" s="98"/>
      <c r="C290" s="78"/>
      <c r="D290" s="78"/>
      <c r="E290" s="79"/>
      <c r="F290" s="79"/>
      <c r="G290" s="79"/>
      <c r="H290" s="22"/>
      <c r="I290" s="99"/>
      <c r="J290" s="99"/>
      <c r="K290" s="22"/>
      <c r="L290" s="100"/>
      <c r="M290" s="19"/>
    </row>
    <row r="291" spans="2:13" ht="30" customHeight="1">
      <c r="B291" s="98"/>
      <c r="C291" s="78"/>
      <c r="D291" s="78"/>
      <c r="E291" s="79"/>
      <c r="F291" s="79"/>
      <c r="G291" s="79"/>
      <c r="H291" s="22"/>
      <c r="I291" s="99"/>
      <c r="J291" s="99"/>
      <c r="K291" s="22"/>
      <c r="L291" s="100"/>
      <c r="M291" s="19"/>
    </row>
    <row r="292" spans="2:13" ht="30" customHeight="1">
      <c r="B292" s="98"/>
      <c r="C292" s="78"/>
      <c r="D292" s="78"/>
      <c r="E292" s="79"/>
      <c r="F292" s="79"/>
      <c r="G292" s="79"/>
      <c r="H292" s="22"/>
      <c r="I292" s="99"/>
      <c r="J292" s="99"/>
      <c r="K292" s="22"/>
      <c r="L292" s="100"/>
      <c r="M292" s="19"/>
    </row>
    <row r="293" spans="2:13" ht="30" customHeight="1">
      <c r="B293" s="98"/>
      <c r="C293" s="78"/>
      <c r="D293" s="78"/>
      <c r="E293" s="79"/>
      <c r="F293" s="79"/>
      <c r="G293" s="79"/>
      <c r="H293" s="22"/>
      <c r="I293" s="99"/>
      <c r="J293" s="99"/>
      <c r="K293" s="22"/>
      <c r="L293" s="100"/>
      <c r="M293" s="19"/>
    </row>
    <row r="294" spans="2:13" ht="30" customHeight="1">
      <c r="B294" s="98"/>
      <c r="C294" s="78"/>
      <c r="D294" s="78"/>
      <c r="E294" s="79"/>
      <c r="F294" s="79"/>
      <c r="G294" s="79"/>
      <c r="H294" s="22"/>
      <c r="I294" s="99"/>
      <c r="J294" s="99"/>
      <c r="K294" s="22"/>
      <c r="L294" s="100"/>
      <c r="M294" s="19"/>
    </row>
    <row r="295" spans="2:13" ht="30" customHeight="1">
      <c r="B295" s="98"/>
      <c r="C295" s="78"/>
      <c r="D295" s="78"/>
      <c r="E295" s="79"/>
      <c r="F295" s="79"/>
      <c r="G295" s="79"/>
      <c r="H295" s="22"/>
      <c r="I295" s="99"/>
      <c r="J295" s="99"/>
      <c r="K295" s="22"/>
      <c r="L295" s="100"/>
      <c r="M295" s="19"/>
    </row>
    <row r="296" spans="2:13" ht="30" customHeight="1">
      <c r="B296" s="98"/>
      <c r="C296" s="78"/>
      <c r="D296" s="78"/>
      <c r="E296" s="79"/>
      <c r="F296" s="79"/>
      <c r="G296" s="79"/>
      <c r="H296" s="22"/>
      <c r="I296" s="99"/>
      <c r="J296" s="99"/>
      <c r="K296" s="22"/>
      <c r="L296" s="100"/>
      <c r="M296" s="19"/>
    </row>
    <row r="297" spans="2:13" ht="30" customHeight="1">
      <c r="B297" s="98"/>
      <c r="C297" s="78"/>
      <c r="D297" s="78"/>
      <c r="E297" s="79"/>
      <c r="F297" s="79"/>
      <c r="G297" s="79"/>
      <c r="H297" s="22"/>
      <c r="I297" s="99"/>
      <c r="J297" s="99"/>
      <c r="K297" s="22"/>
      <c r="L297" s="100"/>
      <c r="M297" s="19"/>
    </row>
    <row r="298" spans="2:13" ht="30" customHeight="1">
      <c r="B298" s="98"/>
      <c r="C298" s="78"/>
      <c r="D298" s="78"/>
      <c r="E298" s="79"/>
      <c r="F298" s="79"/>
      <c r="G298" s="79"/>
      <c r="H298" s="22"/>
      <c r="I298" s="99"/>
      <c r="J298" s="99"/>
      <c r="L298" s="100"/>
      <c r="M298" s="19"/>
    </row>
    <row r="299" spans="2:13" ht="30" customHeight="1">
      <c r="B299" s="98"/>
      <c r="C299" s="78"/>
      <c r="D299" s="78"/>
      <c r="E299" s="79"/>
      <c r="F299" s="79"/>
      <c r="G299" s="79"/>
      <c r="H299" s="22"/>
      <c r="I299" s="99"/>
      <c r="J299" s="99"/>
      <c r="L299" s="100"/>
      <c r="M299" s="19"/>
    </row>
    <row r="300" spans="2:13" ht="30" customHeight="1">
      <c r="B300" s="98"/>
      <c r="C300" s="78"/>
      <c r="D300" s="78"/>
      <c r="E300" s="79"/>
      <c r="F300" s="79"/>
      <c r="G300" s="79"/>
      <c r="H300" s="22"/>
      <c r="I300" s="99"/>
      <c r="J300" s="99"/>
      <c r="L300" s="100"/>
      <c r="M300" s="19"/>
    </row>
    <row r="301" spans="2:13" ht="30" customHeight="1">
      <c r="B301" s="98"/>
      <c r="C301" s="78"/>
      <c r="D301" s="78"/>
      <c r="E301" s="79"/>
      <c r="F301" s="79"/>
      <c r="G301" s="79"/>
      <c r="H301" s="22"/>
      <c r="I301" s="99"/>
      <c r="J301" s="99"/>
      <c r="L301" s="100"/>
      <c r="M301" s="19"/>
    </row>
    <row r="302" spans="2:13" ht="30" customHeight="1">
      <c r="B302" s="98"/>
      <c r="C302" s="78"/>
      <c r="D302" s="78"/>
      <c r="E302" s="79"/>
      <c r="F302" s="79"/>
      <c r="G302" s="79"/>
      <c r="H302" s="22"/>
      <c r="I302" s="99"/>
      <c r="J302" s="99"/>
      <c r="L302" s="100"/>
      <c r="M302" s="19"/>
    </row>
    <row r="303" spans="2:13" ht="30" customHeight="1">
      <c r="B303" s="98"/>
      <c r="C303" s="78"/>
      <c r="D303" s="78"/>
      <c r="E303" s="79"/>
      <c r="F303" s="79"/>
      <c r="G303" s="79"/>
      <c r="H303" s="22"/>
      <c r="I303" s="99"/>
      <c r="J303" s="99"/>
      <c r="L303" s="100"/>
      <c r="M303" s="19"/>
    </row>
    <row r="304" spans="2:13" ht="30" customHeight="1">
      <c r="B304" s="98"/>
      <c r="C304" s="78"/>
      <c r="D304" s="78"/>
      <c r="E304" s="79"/>
      <c r="F304" s="79"/>
      <c r="G304" s="79"/>
      <c r="H304" s="22"/>
      <c r="I304" s="99"/>
      <c r="J304" s="99"/>
      <c r="L304" s="100"/>
      <c r="M304" s="19"/>
    </row>
    <row r="305" spans="2:13" ht="30" customHeight="1">
      <c r="B305" s="98"/>
      <c r="C305" s="78"/>
      <c r="D305" s="78"/>
      <c r="E305" s="79"/>
      <c r="F305" s="79"/>
      <c r="G305" s="79"/>
      <c r="H305" s="22"/>
      <c r="I305" s="99"/>
      <c r="J305" s="99"/>
      <c r="L305" s="100"/>
      <c r="M305" s="19"/>
    </row>
    <row r="306" spans="2:13" ht="30" customHeight="1">
      <c r="B306" s="98"/>
      <c r="C306" s="78"/>
      <c r="D306" s="78"/>
      <c r="E306" s="79"/>
      <c r="F306" s="79"/>
      <c r="G306" s="79"/>
      <c r="H306" s="22"/>
      <c r="I306" s="99"/>
      <c r="J306" s="99"/>
      <c r="L306" s="100"/>
      <c r="M306" s="19"/>
    </row>
    <row r="307" spans="2:13" ht="30" customHeight="1">
      <c r="B307" s="98"/>
      <c r="C307" s="78"/>
      <c r="D307" s="78"/>
      <c r="E307" s="79"/>
      <c r="F307" s="79"/>
      <c r="G307" s="79"/>
      <c r="H307" s="22"/>
      <c r="I307" s="99"/>
      <c r="J307" s="99"/>
      <c r="L307" s="100"/>
      <c r="M307" s="19"/>
    </row>
    <row r="308" spans="2:13" ht="30" customHeight="1">
      <c r="B308" s="98"/>
      <c r="C308" s="78"/>
      <c r="D308" s="78"/>
      <c r="E308" s="79"/>
      <c r="F308" s="79"/>
      <c r="G308" s="79"/>
      <c r="H308" s="22"/>
      <c r="I308" s="99"/>
      <c r="J308" s="99"/>
      <c r="L308" s="100"/>
      <c r="M308" s="19"/>
    </row>
    <row r="309" spans="2:13" ht="30" customHeight="1">
      <c r="B309" s="98"/>
      <c r="C309" s="78"/>
      <c r="D309" s="78"/>
      <c r="E309" s="79"/>
      <c r="F309" s="79"/>
      <c r="G309" s="79"/>
      <c r="H309" s="22"/>
      <c r="I309" s="99"/>
      <c r="J309" s="99"/>
      <c r="L309" s="100"/>
      <c r="M309" s="19"/>
    </row>
    <row r="310" spans="2:13" ht="30" customHeight="1">
      <c r="B310" s="98"/>
      <c r="C310" s="78"/>
      <c r="D310" s="78"/>
      <c r="E310" s="79"/>
      <c r="F310" s="79"/>
      <c r="G310" s="79"/>
      <c r="H310" s="22"/>
      <c r="I310" s="99"/>
      <c r="J310" s="99"/>
      <c r="L310" s="100"/>
      <c r="M310" s="19"/>
    </row>
    <row r="311" spans="2:13" ht="30" customHeight="1">
      <c r="B311" s="98"/>
      <c r="C311" s="78"/>
      <c r="D311" s="78"/>
      <c r="E311" s="79"/>
      <c r="F311" s="79"/>
      <c r="G311" s="79"/>
      <c r="H311" s="22"/>
      <c r="I311" s="99"/>
      <c r="J311" s="99"/>
      <c r="L311" s="100"/>
      <c r="M311" s="19"/>
    </row>
    <row r="312" spans="2:13" ht="30" customHeight="1">
      <c r="B312" s="98"/>
      <c r="C312" s="78"/>
      <c r="D312" s="78"/>
      <c r="E312" s="79"/>
      <c r="F312" s="79"/>
      <c r="G312" s="79"/>
      <c r="H312" s="22"/>
      <c r="I312" s="99"/>
      <c r="J312" s="99"/>
      <c r="L312" s="100"/>
      <c r="M312" s="19"/>
    </row>
    <row r="313" spans="2:13" ht="30" customHeight="1">
      <c r="C313" s="78"/>
      <c r="D313" s="78"/>
      <c r="E313" s="79"/>
      <c r="F313" s="79"/>
      <c r="G313" s="79"/>
      <c r="H313" s="22"/>
      <c r="I313" s="99"/>
      <c r="J313" s="99"/>
      <c r="L313" s="100"/>
      <c r="M313" s="19"/>
    </row>
    <row r="314" spans="2:13" ht="30" customHeight="1">
      <c r="C314" s="78"/>
      <c r="D314" s="78"/>
      <c r="E314" s="79"/>
      <c r="F314" s="79"/>
      <c r="G314" s="79"/>
      <c r="H314" s="22"/>
      <c r="I314" s="99"/>
      <c r="J314" s="99"/>
      <c r="L314" s="100"/>
      <c r="M314" s="19"/>
    </row>
    <row r="315" spans="2:13" ht="30" customHeight="1">
      <c r="C315" s="78"/>
      <c r="D315" s="78"/>
      <c r="E315" s="79"/>
      <c r="F315" s="79"/>
      <c r="G315" s="79"/>
      <c r="H315" s="22"/>
      <c r="I315" s="99"/>
      <c r="J315" s="99"/>
      <c r="L315" s="100"/>
      <c r="M315" s="19"/>
    </row>
    <row r="316" spans="2:13" ht="30" customHeight="1">
      <c r="C316" s="78"/>
      <c r="D316" s="78"/>
      <c r="E316" s="79"/>
      <c r="F316" s="79"/>
      <c r="G316" s="79"/>
      <c r="H316" s="22"/>
      <c r="I316" s="99"/>
      <c r="J316" s="99"/>
      <c r="L316" s="100"/>
      <c r="M316" s="19"/>
    </row>
    <row r="317" spans="2:13" ht="30" customHeight="1">
      <c r="C317" s="78"/>
      <c r="D317" s="78"/>
      <c r="E317" s="79"/>
      <c r="F317" s="79"/>
      <c r="G317" s="79"/>
      <c r="H317" s="22"/>
      <c r="I317" s="99"/>
      <c r="J317" s="99"/>
      <c r="L317" s="100"/>
      <c r="M317" s="19"/>
    </row>
    <row r="318" spans="2:13" ht="30" customHeight="1">
      <c r="C318" s="78"/>
      <c r="D318" s="78"/>
      <c r="E318" s="79"/>
      <c r="F318" s="79"/>
      <c r="G318" s="79"/>
      <c r="H318" s="22"/>
      <c r="I318" s="99"/>
      <c r="J318" s="99"/>
      <c r="L318" s="100"/>
      <c r="M318" s="19"/>
    </row>
    <row r="319" spans="2:13" ht="30" customHeight="1">
      <c r="C319" s="78"/>
      <c r="D319" s="78"/>
      <c r="E319" s="79"/>
      <c r="F319" s="79"/>
      <c r="G319" s="79"/>
      <c r="H319" s="22"/>
      <c r="I319" s="99"/>
      <c r="J319" s="99"/>
      <c r="L319" s="100"/>
      <c r="M319" s="19"/>
    </row>
    <row r="320" spans="2:13" ht="30" customHeight="1">
      <c r="C320" s="78"/>
      <c r="D320" s="78"/>
      <c r="E320" s="79"/>
      <c r="F320" s="79"/>
      <c r="G320" s="79"/>
      <c r="H320" s="22"/>
      <c r="I320" s="99"/>
      <c r="J320" s="99"/>
      <c r="L320" s="100"/>
      <c r="M320" s="19"/>
    </row>
    <row r="321" spans="2:13" ht="30" customHeight="1">
      <c r="C321" s="78"/>
      <c r="D321" s="78"/>
      <c r="E321" s="79"/>
      <c r="F321" s="79"/>
      <c r="G321" s="79"/>
      <c r="H321" s="22"/>
      <c r="I321" s="99"/>
      <c r="J321" s="99"/>
      <c r="L321" s="100"/>
      <c r="M321" s="19"/>
    </row>
    <row r="322" spans="2:13" ht="30" customHeight="1">
      <c r="C322" s="78"/>
      <c r="D322" s="78"/>
      <c r="E322" s="79"/>
      <c r="F322" s="79"/>
      <c r="G322" s="79"/>
      <c r="H322" s="22"/>
      <c r="I322" s="99"/>
      <c r="J322" s="99"/>
      <c r="L322" s="100"/>
      <c r="M322" s="19"/>
    </row>
    <row r="323" spans="2:13" ht="30" customHeight="1">
      <c r="C323" s="78"/>
      <c r="D323" s="78"/>
      <c r="E323" s="79"/>
      <c r="F323" s="79"/>
      <c r="G323" s="79"/>
      <c r="H323" s="22"/>
      <c r="I323" s="99"/>
      <c r="J323" s="99"/>
      <c r="L323" s="100"/>
      <c r="M323" s="19"/>
    </row>
    <row r="324" spans="2:13" ht="30" customHeight="1">
      <c r="C324" s="78"/>
      <c r="D324" s="78"/>
      <c r="E324" s="79"/>
      <c r="F324" s="79"/>
      <c r="G324" s="79"/>
      <c r="H324" s="22"/>
      <c r="I324" s="99"/>
      <c r="J324" s="99"/>
      <c r="L324" s="100"/>
      <c r="M324" s="19"/>
    </row>
    <row r="325" spans="2:13" ht="30" customHeight="1">
      <c r="C325" s="78"/>
      <c r="D325" s="78"/>
      <c r="E325" s="79"/>
      <c r="F325" s="79"/>
      <c r="G325" s="79"/>
      <c r="H325" s="22"/>
      <c r="I325" s="99"/>
      <c r="J325" s="99"/>
      <c r="L325" s="100"/>
      <c r="M325" s="19"/>
    </row>
    <row r="326" spans="2:13" ht="30" customHeight="1">
      <c r="B326" s="19"/>
      <c r="C326" s="78"/>
      <c r="D326" s="78"/>
      <c r="E326" s="79"/>
      <c r="F326" s="79"/>
      <c r="G326" s="79"/>
      <c r="H326" s="22"/>
      <c r="I326" s="99"/>
      <c r="J326" s="99"/>
      <c r="L326" s="100"/>
      <c r="M326" s="19"/>
    </row>
    <row r="327" spans="2:13" ht="30" customHeight="1">
      <c r="B327" s="19"/>
      <c r="C327" s="78"/>
      <c r="D327" s="78"/>
      <c r="E327" s="79"/>
      <c r="F327" s="79"/>
      <c r="G327" s="79"/>
      <c r="H327" s="22"/>
      <c r="I327" s="99"/>
      <c r="J327" s="99"/>
      <c r="L327" s="100"/>
      <c r="M327" s="19"/>
    </row>
    <row r="328" spans="2:13" ht="30" customHeight="1">
      <c r="B328" s="19"/>
      <c r="C328" s="78"/>
      <c r="D328" s="78"/>
      <c r="E328" s="79"/>
      <c r="F328" s="79"/>
      <c r="G328" s="79"/>
      <c r="H328" s="22"/>
      <c r="I328" s="99"/>
      <c r="J328" s="99"/>
      <c r="L328" s="100"/>
      <c r="M328" s="19"/>
    </row>
    <row r="329" spans="2:13" ht="30" customHeight="1">
      <c r="B329" s="19"/>
      <c r="C329" s="78"/>
      <c r="D329" s="78"/>
      <c r="E329" s="79"/>
      <c r="F329" s="79"/>
      <c r="G329" s="79"/>
      <c r="H329" s="22"/>
      <c r="I329" s="99"/>
      <c r="J329" s="99"/>
      <c r="L329" s="100"/>
      <c r="M329" s="19"/>
    </row>
    <row r="330" spans="2:13" ht="30" customHeight="1">
      <c r="B330" s="19"/>
      <c r="C330" s="78"/>
      <c r="D330" s="78"/>
      <c r="E330" s="79"/>
      <c r="F330" s="79"/>
      <c r="G330" s="79"/>
      <c r="H330" s="22"/>
      <c r="I330" s="99"/>
      <c r="J330" s="99"/>
      <c r="L330" s="100"/>
      <c r="M330" s="19"/>
    </row>
    <row r="331" spans="2:13" ht="30" customHeight="1">
      <c r="B331" s="19"/>
      <c r="C331" s="78"/>
      <c r="D331" s="78"/>
      <c r="E331" s="79"/>
      <c r="F331" s="79"/>
      <c r="G331" s="79"/>
      <c r="H331" s="22"/>
      <c r="I331" s="99"/>
      <c r="J331" s="99"/>
      <c r="L331" s="100"/>
      <c r="M331" s="19"/>
    </row>
    <row r="332" spans="2:13" ht="30" customHeight="1">
      <c r="B332" s="19"/>
      <c r="C332" s="78"/>
      <c r="D332" s="78"/>
      <c r="E332" s="79"/>
      <c r="F332" s="79"/>
      <c r="G332" s="79"/>
      <c r="H332" s="22"/>
      <c r="I332" s="99"/>
      <c r="J332" s="99"/>
      <c r="L332" s="100"/>
      <c r="M332" s="19"/>
    </row>
    <row r="333" spans="2:13" ht="30" customHeight="1">
      <c r="B333" s="19"/>
      <c r="C333" s="78"/>
      <c r="D333" s="78"/>
      <c r="E333" s="79"/>
      <c r="F333" s="79"/>
      <c r="G333" s="79"/>
      <c r="H333" s="22"/>
      <c r="I333" s="99"/>
      <c r="J333" s="99"/>
      <c r="L333" s="100"/>
      <c r="M333" s="19"/>
    </row>
    <row r="334" spans="2:13" ht="30" customHeight="1">
      <c r="B334" s="19"/>
      <c r="C334" s="78"/>
      <c r="D334" s="78"/>
      <c r="E334" s="79"/>
      <c r="F334" s="79"/>
      <c r="G334" s="79"/>
      <c r="H334" s="22"/>
      <c r="I334" s="99"/>
      <c r="J334" s="99"/>
      <c r="L334" s="100"/>
      <c r="M334" s="19"/>
    </row>
    <row r="335" spans="2:13" ht="30" customHeight="1">
      <c r="B335" s="19"/>
      <c r="C335" s="78"/>
      <c r="D335" s="78"/>
      <c r="E335" s="79"/>
      <c r="F335" s="79"/>
      <c r="G335" s="79"/>
      <c r="H335" s="22"/>
      <c r="I335" s="99"/>
      <c r="J335" s="99"/>
      <c r="L335" s="100"/>
      <c r="M335" s="19"/>
    </row>
    <row r="336" spans="2:13" ht="30" customHeight="1">
      <c r="B336" s="19"/>
      <c r="C336" s="78"/>
      <c r="D336" s="78"/>
      <c r="E336" s="79"/>
      <c r="F336" s="79"/>
      <c r="G336" s="79"/>
      <c r="H336" s="22"/>
      <c r="I336" s="99"/>
      <c r="J336" s="99"/>
      <c r="L336" s="100"/>
      <c r="M336" s="19"/>
    </row>
    <row r="337" spans="2:13" ht="30" customHeight="1">
      <c r="B337" s="19"/>
      <c r="C337" s="78"/>
      <c r="D337" s="78"/>
      <c r="E337" s="79"/>
      <c r="F337" s="79"/>
      <c r="G337" s="79"/>
      <c r="H337" s="22"/>
      <c r="I337" s="99"/>
      <c r="J337" s="99"/>
      <c r="L337" s="100"/>
      <c r="M337" s="19"/>
    </row>
    <row r="338" spans="2:13" ht="30" customHeight="1">
      <c r="B338" s="19"/>
      <c r="C338" s="78"/>
      <c r="D338" s="78"/>
      <c r="E338" s="79"/>
      <c r="F338" s="79"/>
      <c r="G338" s="79"/>
      <c r="H338" s="22"/>
      <c r="I338" s="99"/>
      <c r="J338" s="99"/>
      <c r="L338" s="100"/>
      <c r="M338" s="19"/>
    </row>
    <row r="339" spans="2:13" ht="30" customHeight="1">
      <c r="B339" s="19"/>
      <c r="C339" s="78"/>
      <c r="D339" s="78"/>
      <c r="E339" s="79"/>
      <c r="F339" s="79"/>
      <c r="G339" s="79"/>
      <c r="H339" s="22"/>
      <c r="I339" s="99"/>
      <c r="J339" s="99"/>
      <c r="L339" s="100"/>
      <c r="M339" s="19"/>
    </row>
    <row r="340" spans="2:13" ht="30" customHeight="1">
      <c r="B340" s="19"/>
      <c r="C340" s="78"/>
      <c r="D340" s="78"/>
      <c r="E340" s="79"/>
      <c r="F340" s="79"/>
      <c r="G340" s="79"/>
      <c r="H340" s="22"/>
      <c r="I340" s="99"/>
      <c r="J340" s="99"/>
      <c r="L340" s="100"/>
      <c r="M340" s="19"/>
    </row>
    <row r="341" spans="2:13" ht="30" customHeight="1">
      <c r="B341" s="19"/>
      <c r="C341" s="78"/>
      <c r="D341" s="78"/>
      <c r="E341" s="79"/>
      <c r="F341" s="79"/>
      <c r="G341" s="79"/>
      <c r="H341" s="22"/>
      <c r="I341" s="99"/>
      <c r="J341" s="99"/>
      <c r="L341" s="100"/>
      <c r="M341" s="19"/>
    </row>
    <row r="342" spans="2:13" ht="30" customHeight="1">
      <c r="B342" s="19"/>
      <c r="C342" s="78"/>
      <c r="D342" s="78"/>
      <c r="E342" s="79"/>
      <c r="F342" s="79"/>
      <c r="G342" s="79"/>
      <c r="H342" s="22"/>
      <c r="I342" s="99"/>
      <c r="J342" s="99"/>
      <c r="L342" s="100"/>
      <c r="M342" s="19"/>
    </row>
    <row r="343" spans="2:13" ht="30" customHeight="1">
      <c r="B343" s="19"/>
      <c r="C343" s="78"/>
      <c r="D343" s="78"/>
      <c r="E343" s="79"/>
      <c r="F343" s="79"/>
      <c r="G343" s="79"/>
      <c r="H343" s="22"/>
      <c r="I343" s="99"/>
      <c r="J343" s="99"/>
      <c r="L343" s="100"/>
      <c r="M343" s="19"/>
    </row>
    <row r="344" spans="2:13" ht="30" customHeight="1">
      <c r="B344" s="19"/>
      <c r="C344" s="78"/>
      <c r="D344" s="78"/>
      <c r="E344" s="79"/>
      <c r="F344" s="79"/>
      <c r="G344" s="79"/>
      <c r="H344" s="22"/>
      <c r="I344" s="99"/>
      <c r="J344" s="99"/>
      <c r="L344" s="100"/>
      <c r="M344" s="19"/>
    </row>
    <row r="345" spans="2:13" ht="30" customHeight="1">
      <c r="B345" s="19"/>
      <c r="C345" s="78"/>
      <c r="D345" s="78"/>
      <c r="E345" s="79"/>
      <c r="F345" s="79"/>
      <c r="G345" s="79"/>
      <c r="H345" s="22"/>
      <c r="I345" s="99"/>
      <c r="J345" s="99"/>
      <c r="L345" s="100"/>
      <c r="M345" s="19"/>
    </row>
    <row r="346" spans="2:13" ht="30" customHeight="1">
      <c r="B346" s="19"/>
      <c r="C346" s="78"/>
      <c r="D346" s="78"/>
      <c r="E346" s="79"/>
      <c r="F346" s="79"/>
      <c r="G346" s="79"/>
      <c r="H346" s="22"/>
      <c r="I346" s="99"/>
      <c r="J346" s="99"/>
      <c r="L346" s="100"/>
      <c r="M346" s="19"/>
    </row>
    <row r="347" spans="2:13" ht="30" customHeight="1">
      <c r="B347" s="19"/>
      <c r="C347" s="78"/>
      <c r="D347" s="78"/>
      <c r="E347" s="79"/>
      <c r="F347" s="79"/>
      <c r="G347" s="79"/>
      <c r="H347" s="22"/>
      <c r="I347" s="99"/>
      <c r="J347" s="99"/>
      <c r="L347" s="100"/>
      <c r="M347" s="19"/>
    </row>
    <row r="348" spans="2:13" ht="30" customHeight="1">
      <c r="B348" s="19"/>
      <c r="C348" s="78"/>
      <c r="D348" s="78"/>
      <c r="E348" s="79"/>
      <c r="F348" s="79"/>
      <c r="G348" s="79"/>
      <c r="H348" s="22"/>
      <c r="I348" s="99"/>
      <c r="J348" s="99"/>
      <c r="L348" s="100"/>
      <c r="M348" s="19"/>
    </row>
    <row r="349" spans="2:13" ht="30" customHeight="1">
      <c r="B349" s="19"/>
      <c r="C349" s="78"/>
      <c r="D349" s="78"/>
      <c r="E349" s="79"/>
      <c r="F349" s="79"/>
      <c r="G349" s="79"/>
      <c r="H349" s="22"/>
      <c r="I349" s="99"/>
      <c r="J349" s="99"/>
      <c r="L349" s="100"/>
      <c r="M349" s="19"/>
    </row>
    <row r="350" spans="2:13" ht="30" customHeight="1">
      <c r="B350" s="19"/>
      <c r="C350" s="78"/>
      <c r="D350" s="78"/>
      <c r="E350" s="79"/>
      <c r="F350" s="79"/>
      <c r="G350" s="79"/>
      <c r="H350" s="22"/>
      <c r="I350" s="99"/>
      <c r="J350" s="99"/>
      <c r="L350" s="100"/>
      <c r="M350" s="19"/>
    </row>
    <row r="351" spans="2:13" ht="30" customHeight="1">
      <c r="B351" s="19"/>
      <c r="C351" s="78"/>
      <c r="D351" s="78"/>
      <c r="E351" s="79"/>
      <c r="F351" s="79"/>
      <c r="G351" s="79"/>
      <c r="H351" s="22"/>
      <c r="I351" s="99"/>
      <c r="J351" s="99"/>
      <c r="L351" s="100"/>
      <c r="M351" s="19"/>
    </row>
    <row r="352" spans="2:13" ht="30" customHeight="1">
      <c r="B352" s="19"/>
      <c r="C352" s="78"/>
      <c r="D352" s="78"/>
      <c r="E352" s="79"/>
      <c r="F352" s="79"/>
      <c r="G352" s="79"/>
      <c r="H352" s="22"/>
      <c r="I352" s="99"/>
      <c r="J352" s="99"/>
      <c r="L352" s="100"/>
      <c r="M352" s="19"/>
    </row>
    <row r="353" spans="2:13" ht="30" customHeight="1">
      <c r="B353" s="19"/>
      <c r="C353" s="78"/>
      <c r="D353" s="78"/>
      <c r="E353" s="79"/>
      <c r="F353" s="79"/>
      <c r="G353" s="79"/>
      <c r="H353" s="22"/>
      <c r="I353" s="99"/>
      <c r="J353" s="99"/>
      <c r="L353" s="100"/>
      <c r="M353" s="19"/>
    </row>
    <row r="354" spans="2:13" ht="30" customHeight="1">
      <c r="B354" s="19"/>
      <c r="C354" s="78"/>
      <c r="D354" s="78"/>
      <c r="E354" s="79"/>
      <c r="F354" s="79"/>
      <c r="G354" s="79"/>
      <c r="H354" s="22"/>
      <c r="I354" s="99"/>
      <c r="J354" s="99"/>
      <c r="L354" s="100"/>
      <c r="M354" s="19"/>
    </row>
    <row r="355" spans="2:13" ht="30" customHeight="1">
      <c r="B355" s="19"/>
      <c r="C355" s="78"/>
      <c r="D355" s="78"/>
      <c r="E355" s="79"/>
      <c r="F355" s="79"/>
      <c r="G355" s="79"/>
      <c r="H355" s="22"/>
      <c r="I355" s="99"/>
      <c r="J355" s="99"/>
      <c r="L355" s="100"/>
      <c r="M355" s="19"/>
    </row>
    <row r="356" spans="2:13" ht="30" customHeight="1">
      <c r="B356" s="19"/>
      <c r="C356" s="78"/>
      <c r="D356" s="78"/>
      <c r="E356" s="79"/>
      <c r="F356" s="79"/>
      <c r="G356" s="79"/>
      <c r="H356" s="22"/>
      <c r="I356" s="99"/>
      <c r="J356" s="99"/>
      <c r="L356" s="100"/>
      <c r="M356" s="19"/>
    </row>
    <row r="357" spans="2:13" ht="30" customHeight="1">
      <c r="B357" s="19"/>
      <c r="C357" s="78"/>
      <c r="D357" s="78"/>
      <c r="E357" s="79"/>
      <c r="F357" s="79"/>
      <c r="G357" s="79"/>
      <c r="H357" s="22"/>
      <c r="I357" s="99"/>
      <c r="J357" s="99"/>
      <c r="L357" s="100"/>
      <c r="M357" s="19"/>
    </row>
    <row r="358" spans="2:13" ht="30" customHeight="1">
      <c r="B358" s="19"/>
      <c r="C358" s="78"/>
      <c r="D358" s="78"/>
      <c r="E358" s="79"/>
      <c r="F358" s="79"/>
      <c r="G358" s="79"/>
      <c r="H358" s="22"/>
      <c r="I358" s="99"/>
      <c r="J358" s="99"/>
      <c r="L358" s="100"/>
      <c r="M358" s="19"/>
    </row>
    <row r="359" spans="2:13" ht="30" customHeight="1">
      <c r="B359" s="19"/>
      <c r="C359" s="78"/>
      <c r="D359" s="78"/>
      <c r="E359" s="79"/>
      <c r="F359" s="79"/>
      <c r="G359" s="79"/>
      <c r="H359" s="22"/>
      <c r="I359" s="99"/>
      <c r="J359" s="99"/>
      <c r="L359" s="100"/>
      <c r="M359" s="19"/>
    </row>
    <row r="360" spans="2:13" ht="30" customHeight="1">
      <c r="B360" s="19"/>
      <c r="C360" s="78"/>
      <c r="D360" s="78"/>
      <c r="E360" s="79"/>
      <c r="F360" s="79"/>
      <c r="G360" s="79"/>
      <c r="H360" s="22"/>
      <c r="I360" s="99"/>
      <c r="J360" s="99"/>
      <c r="L360" s="100"/>
      <c r="M360" s="19"/>
    </row>
    <row r="361" spans="2:13" ht="30" customHeight="1">
      <c r="B361" s="19"/>
      <c r="C361" s="78"/>
      <c r="D361" s="78"/>
      <c r="E361" s="79"/>
      <c r="F361" s="79"/>
      <c r="G361" s="79"/>
      <c r="H361" s="22"/>
      <c r="I361" s="99"/>
      <c r="J361" s="99"/>
      <c r="L361" s="100"/>
      <c r="M361" s="19"/>
    </row>
    <row r="362" spans="2:13" ht="30" customHeight="1">
      <c r="B362" s="19"/>
      <c r="C362" s="78"/>
      <c r="D362" s="78"/>
      <c r="E362" s="79"/>
      <c r="F362" s="79"/>
      <c r="G362" s="79"/>
      <c r="H362" s="22"/>
      <c r="I362" s="99"/>
      <c r="J362" s="99"/>
      <c r="L362" s="100"/>
      <c r="M362" s="19"/>
    </row>
    <row r="363" spans="2:13" ht="30" customHeight="1">
      <c r="B363" s="19"/>
      <c r="C363" s="78"/>
      <c r="D363" s="78"/>
      <c r="E363" s="79"/>
      <c r="F363" s="79"/>
      <c r="G363" s="79"/>
      <c r="H363" s="22"/>
      <c r="I363" s="99"/>
      <c r="J363" s="99"/>
      <c r="L363" s="100"/>
      <c r="M363" s="19"/>
    </row>
    <row r="364" spans="2:13" ht="30" customHeight="1">
      <c r="B364" s="19"/>
      <c r="C364" s="78"/>
      <c r="D364" s="78"/>
      <c r="E364" s="79"/>
      <c r="F364" s="79"/>
      <c r="G364" s="79"/>
      <c r="H364" s="22"/>
      <c r="I364" s="99"/>
      <c r="J364" s="99"/>
      <c r="L364" s="100"/>
      <c r="M364" s="19"/>
    </row>
    <row r="365" spans="2:13" ht="30" customHeight="1">
      <c r="B365" s="19"/>
      <c r="C365" s="78"/>
      <c r="D365" s="78"/>
      <c r="E365" s="79"/>
      <c r="F365" s="79"/>
      <c r="G365" s="79"/>
      <c r="H365" s="22"/>
      <c r="I365" s="99"/>
      <c r="J365" s="99"/>
      <c r="L365" s="100"/>
      <c r="M365" s="19"/>
    </row>
    <row r="366" spans="2:13" ht="30" customHeight="1">
      <c r="B366" s="19"/>
      <c r="C366" s="78"/>
      <c r="D366" s="78"/>
      <c r="E366" s="79"/>
      <c r="F366" s="79"/>
      <c r="G366" s="79"/>
      <c r="H366" s="22"/>
      <c r="I366" s="99"/>
      <c r="J366" s="99"/>
      <c r="L366" s="100"/>
      <c r="M366" s="19"/>
    </row>
    <row r="367" spans="2:13" ht="30" customHeight="1">
      <c r="B367" s="19"/>
      <c r="C367" s="78"/>
      <c r="D367" s="78"/>
      <c r="E367" s="79"/>
      <c r="F367" s="79"/>
      <c r="G367" s="79"/>
      <c r="H367" s="22"/>
      <c r="I367" s="99"/>
      <c r="J367" s="99"/>
      <c r="L367" s="100"/>
      <c r="M367" s="19"/>
    </row>
    <row r="368" spans="2:13" ht="30" customHeight="1">
      <c r="B368" s="19"/>
      <c r="C368" s="78"/>
      <c r="D368" s="78"/>
      <c r="E368" s="79"/>
      <c r="F368" s="79"/>
      <c r="G368" s="79"/>
      <c r="H368" s="22"/>
      <c r="I368" s="99"/>
      <c r="J368" s="99"/>
      <c r="L368" s="100"/>
      <c r="M368" s="19"/>
    </row>
    <row r="369" spans="2:13" ht="30" customHeight="1">
      <c r="B369" s="19"/>
      <c r="C369" s="78"/>
      <c r="D369" s="78"/>
      <c r="E369" s="79"/>
      <c r="F369" s="79"/>
      <c r="G369" s="79"/>
      <c r="H369" s="22"/>
      <c r="I369" s="99"/>
      <c r="J369" s="99"/>
      <c r="L369" s="100"/>
      <c r="M369" s="19"/>
    </row>
    <row r="370" spans="2:13" ht="30" customHeight="1">
      <c r="B370" s="19"/>
      <c r="C370" s="78"/>
      <c r="D370" s="78"/>
      <c r="E370" s="79"/>
      <c r="F370" s="79"/>
      <c r="G370" s="79"/>
      <c r="H370" s="22"/>
      <c r="I370" s="99"/>
      <c r="J370" s="99"/>
      <c r="L370" s="100"/>
      <c r="M370" s="19"/>
    </row>
    <row r="371" spans="2:13" ht="30" customHeight="1">
      <c r="B371" s="19"/>
      <c r="C371" s="78"/>
      <c r="D371" s="78"/>
      <c r="E371" s="79"/>
      <c r="F371" s="79"/>
      <c r="G371" s="79"/>
      <c r="H371" s="22"/>
      <c r="I371" s="99"/>
      <c r="J371" s="99"/>
      <c r="L371" s="100"/>
      <c r="M371" s="19"/>
    </row>
    <row r="372" spans="2:13" ht="30" customHeight="1">
      <c r="B372" s="19"/>
      <c r="C372" s="78"/>
      <c r="D372" s="78"/>
      <c r="E372" s="79"/>
      <c r="F372" s="79"/>
      <c r="G372" s="79"/>
      <c r="H372" s="22"/>
      <c r="I372" s="99"/>
      <c r="J372" s="99"/>
      <c r="L372" s="100"/>
      <c r="M372" s="19"/>
    </row>
    <row r="373" spans="2:13" ht="30" customHeight="1">
      <c r="B373" s="19"/>
      <c r="C373" s="78"/>
      <c r="D373" s="78"/>
      <c r="E373" s="79"/>
      <c r="F373" s="79"/>
      <c r="G373" s="79"/>
      <c r="H373" s="22"/>
      <c r="I373" s="99"/>
      <c r="J373" s="99"/>
      <c r="L373" s="100"/>
      <c r="M373" s="19"/>
    </row>
    <row r="374" spans="2:13" ht="30" customHeight="1">
      <c r="B374" s="19"/>
      <c r="C374" s="78"/>
      <c r="D374" s="78"/>
      <c r="E374" s="79"/>
      <c r="F374" s="79"/>
      <c r="G374" s="79"/>
      <c r="H374" s="22"/>
      <c r="I374" s="99"/>
      <c r="J374" s="99"/>
      <c r="L374" s="100"/>
      <c r="M374" s="19"/>
    </row>
    <row r="375" spans="2:13" ht="30" customHeight="1">
      <c r="B375" s="19"/>
      <c r="C375" s="78"/>
      <c r="D375" s="78"/>
      <c r="E375" s="79"/>
      <c r="F375" s="79"/>
      <c r="G375" s="79"/>
      <c r="H375" s="22"/>
      <c r="I375" s="99"/>
      <c r="J375" s="99"/>
      <c r="L375" s="100"/>
      <c r="M375" s="19"/>
    </row>
    <row r="376" spans="2:13" ht="30" customHeight="1">
      <c r="B376" s="19"/>
      <c r="C376" s="78"/>
      <c r="D376" s="78"/>
      <c r="E376" s="79"/>
      <c r="F376" s="79"/>
      <c r="G376" s="79"/>
      <c r="H376" s="22"/>
      <c r="I376" s="99"/>
      <c r="J376" s="99"/>
      <c r="L376" s="100"/>
      <c r="M376" s="19"/>
    </row>
    <row r="377" spans="2:13" ht="30" customHeight="1">
      <c r="B377" s="19"/>
      <c r="C377" s="78"/>
      <c r="D377" s="78"/>
      <c r="E377" s="79"/>
      <c r="F377" s="79"/>
      <c r="G377" s="79"/>
      <c r="H377" s="22"/>
      <c r="I377" s="99"/>
      <c r="J377" s="99"/>
      <c r="L377" s="100"/>
      <c r="M377" s="19"/>
    </row>
    <row r="378" spans="2:13" ht="30" customHeight="1">
      <c r="B378" s="19"/>
      <c r="C378" s="78"/>
      <c r="D378" s="78"/>
      <c r="E378" s="79"/>
      <c r="F378" s="79"/>
      <c r="G378" s="79"/>
      <c r="H378" s="22"/>
      <c r="I378" s="99"/>
      <c r="J378" s="99"/>
      <c r="L378" s="100"/>
      <c r="M378" s="19"/>
    </row>
    <row r="379" spans="2:13" ht="30" customHeight="1">
      <c r="B379" s="19"/>
      <c r="C379" s="78"/>
      <c r="D379" s="78"/>
      <c r="E379" s="79"/>
      <c r="F379" s="79"/>
      <c r="G379" s="79"/>
      <c r="H379" s="22"/>
      <c r="I379" s="99"/>
      <c r="J379" s="99"/>
      <c r="L379" s="100"/>
      <c r="M379" s="19"/>
    </row>
    <row r="380" spans="2:13" ht="30" customHeight="1">
      <c r="B380" s="19"/>
      <c r="C380" s="78"/>
      <c r="D380" s="78"/>
      <c r="E380" s="79"/>
      <c r="F380" s="79"/>
      <c r="G380" s="79"/>
      <c r="H380" s="22"/>
      <c r="I380" s="99"/>
      <c r="J380" s="99"/>
      <c r="L380" s="100"/>
      <c r="M380" s="19"/>
    </row>
    <row r="381" spans="2:13" ht="30" customHeight="1">
      <c r="B381" s="19"/>
      <c r="C381" s="78"/>
      <c r="D381" s="78"/>
      <c r="E381" s="79"/>
      <c r="F381" s="79"/>
      <c r="G381" s="79"/>
      <c r="H381" s="22"/>
      <c r="I381" s="99"/>
      <c r="J381" s="99"/>
      <c r="L381" s="100"/>
      <c r="M381" s="19"/>
    </row>
    <row r="382" spans="2:13" ht="30" customHeight="1">
      <c r="B382" s="19"/>
      <c r="C382" s="78"/>
      <c r="D382" s="78"/>
      <c r="E382" s="79"/>
      <c r="F382" s="79"/>
      <c r="G382" s="79"/>
      <c r="H382" s="22"/>
      <c r="I382" s="99"/>
      <c r="J382" s="99"/>
      <c r="L382" s="100"/>
      <c r="M382" s="19"/>
    </row>
    <row r="383" spans="2:13" ht="30" customHeight="1">
      <c r="B383" s="19"/>
      <c r="C383" s="78"/>
      <c r="D383" s="78"/>
      <c r="E383" s="79"/>
      <c r="F383" s="79"/>
      <c r="G383" s="79"/>
      <c r="H383" s="22"/>
      <c r="I383" s="99"/>
      <c r="J383" s="99"/>
      <c r="L383" s="100"/>
      <c r="M383" s="19"/>
    </row>
    <row r="384" spans="2:13" ht="30" customHeight="1">
      <c r="B384" s="19"/>
      <c r="C384" s="78"/>
      <c r="D384" s="78"/>
      <c r="E384" s="79"/>
      <c r="F384" s="79"/>
      <c r="G384" s="79"/>
      <c r="H384" s="22"/>
      <c r="I384" s="99"/>
      <c r="J384" s="99"/>
      <c r="L384" s="100"/>
      <c r="M384" s="19"/>
    </row>
    <row r="385" spans="2:13" ht="30" customHeight="1">
      <c r="B385" s="19"/>
      <c r="C385" s="78"/>
      <c r="D385" s="78"/>
      <c r="E385" s="79"/>
      <c r="F385" s="79"/>
      <c r="G385" s="79"/>
      <c r="H385" s="22"/>
      <c r="I385" s="99"/>
      <c r="J385" s="99"/>
      <c r="L385" s="100"/>
      <c r="M385" s="19"/>
    </row>
    <row r="386" spans="2:13" ht="30" customHeight="1">
      <c r="B386" s="19"/>
      <c r="C386" s="78"/>
      <c r="D386" s="78"/>
      <c r="E386" s="79"/>
      <c r="F386" s="79"/>
      <c r="G386" s="79"/>
      <c r="H386" s="22"/>
      <c r="I386" s="99"/>
      <c r="J386" s="99"/>
      <c r="L386" s="100"/>
      <c r="M386" s="19"/>
    </row>
    <row r="387" spans="2:13" ht="30" customHeight="1">
      <c r="B387" s="19"/>
      <c r="C387" s="78"/>
      <c r="D387" s="78"/>
      <c r="E387" s="79"/>
      <c r="F387" s="79"/>
      <c r="G387" s="79"/>
      <c r="H387" s="22"/>
      <c r="I387" s="99"/>
      <c r="J387" s="99"/>
      <c r="L387" s="100"/>
      <c r="M387" s="19"/>
    </row>
    <row r="388" spans="2:13" ht="30" customHeight="1">
      <c r="B388" s="19"/>
      <c r="C388" s="78"/>
      <c r="D388" s="78"/>
      <c r="E388" s="79"/>
      <c r="F388" s="79"/>
      <c r="G388" s="79"/>
      <c r="H388" s="22"/>
      <c r="I388" s="99"/>
      <c r="J388" s="99"/>
      <c r="L388" s="100"/>
      <c r="M388" s="19"/>
    </row>
    <row r="389" spans="2:13" ht="30" customHeight="1">
      <c r="B389" s="19"/>
      <c r="C389" s="78"/>
      <c r="D389" s="78"/>
      <c r="E389" s="79"/>
      <c r="F389" s="79"/>
      <c r="G389" s="79"/>
      <c r="H389" s="22"/>
      <c r="I389" s="99"/>
      <c r="J389" s="99"/>
      <c r="L389" s="100"/>
      <c r="M389" s="19"/>
    </row>
    <row r="390" spans="2:13" ht="30" customHeight="1">
      <c r="B390" s="19"/>
      <c r="C390" s="78"/>
      <c r="D390" s="78"/>
      <c r="E390" s="79"/>
      <c r="F390" s="79"/>
      <c r="G390" s="79"/>
      <c r="H390" s="22"/>
      <c r="I390" s="99"/>
      <c r="J390" s="99"/>
      <c r="L390" s="100"/>
      <c r="M390" s="19"/>
    </row>
    <row r="391" spans="2:13" ht="30" customHeight="1">
      <c r="B391" s="19"/>
      <c r="C391" s="78"/>
      <c r="D391" s="78"/>
      <c r="E391" s="79"/>
      <c r="F391" s="79"/>
      <c r="G391" s="79"/>
      <c r="H391" s="22"/>
      <c r="I391" s="99"/>
      <c r="J391" s="99"/>
      <c r="L391" s="100"/>
      <c r="M391" s="19"/>
    </row>
    <row r="392" spans="2:13" ht="30" customHeight="1">
      <c r="B392" s="19"/>
      <c r="C392" s="78"/>
      <c r="D392" s="78"/>
      <c r="E392" s="79"/>
      <c r="F392" s="79"/>
      <c r="G392" s="79"/>
      <c r="H392" s="22"/>
      <c r="I392" s="99"/>
      <c r="J392" s="99"/>
      <c r="L392" s="100"/>
      <c r="M392" s="19"/>
    </row>
    <row r="393" spans="2:13" ht="30" customHeight="1">
      <c r="B393" s="19"/>
      <c r="C393" s="78"/>
      <c r="D393" s="78"/>
      <c r="E393" s="79"/>
      <c r="F393" s="79"/>
      <c r="G393" s="79"/>
      <c r="H393" s="22"/>
      <c r="I393" s="99"/>
      <c r="J393" s="99"/>
      <c r="L393" s="100"/>
      <c r="M393" s="19"/>
    </row>
    <row r="394" spans="2:13" ht="30" customHeight="1">
      <c r="B394" s="19"/>
      <c r="C394" s="78"/>
      <c r="D394" s="78"/>
      <c r="E394" s="79"/>
      <c r="F394" s="79"/>
      <c r="G394" s="79"/>
      <c r="H394" s="22"/>
      <c r="I394" s="99"/>
      <c r="J394" s="99"/>
      <c r="L394" s="100"/>
      <c r="M394" s="19"/>
    </row>
    <row r="395" spans="2:13" ht="30" customHeight="1">
      <c r="B395" s="19"/>
      <c r="C395" s="78"/>
      <c r="D395" s="78"/>
      <c r="E395" s="79"/>
      <c r="F395" s="79"/>
      <c r="G395" s="79"/>
      <c r="H395" s="22"/>
      <c r="I395" s="99"/>
      <c r="J395" s="99"/>
      <c r="L395" s="100"/>
      <c r="M395" s="19"/>
    </row>
    <row r="396" spans="2:13" ht="30" customHeight="1">
      <c r="B396" s="19"/>
      <c r="C396" s="78"/>
      <c r="D396" s="78"/>
      <c r="E396" s="79"/>
      <c r="F396" s="79"/>
      <c r="G396" s="79"/>
      <c r="H396" s="22"/>
      <c r="I396" s="99"/>
      <c r="J396" s="99"/>
      <c r="L396" s="100"/>
      <c r="M396" s="19"/>
    </row>
    <row r="397" spans="2:13" ht="30" customHeight="1">
      <c r="B397" s="19"/>
      <c r="C397" s="78"/>
      <c r="D397" s="78"/>
      <c r="E397" s="79"/>
      <c r="F397" s="79"/>
      <c r="G397" s="79"/>
      <c r="H397" s="22"/>
      <c r="I397" s="99"/>
      <c r="J397" s="99"/>
      <c r="L397" s="100"/>
      <c r="M397" s="19"/>
    </row>
    <row r="398" spans="2:13" ht="30" customHeight="1">
      <c r="B398" s="19"/>
      <c r="C398" s="78"/>
      <c r="D398" s="78"/>
      <c r="E398" s="79"/>
      <c r="F398" s="79"/>
      <c r="G398" s="79"/>
      <c r="H398" s="22"/>
      <c r="I398" s="99"/>
      <c r="J398" s="99"/>
      <c r="L398" s="100"/>
      <c r="M398" s="19"/>
    </row>
    <row r="399" spans="2:13" ht="30" customHeight="1">
      <c r="B399" s="19"/>
      <c r="C399" s="78"/>
      <c r="D399" s="78"/>
      <c r="E399" s="79"/>
      <c r="F399" s="79"/>
      <c r="G399" s="79"/>
      <c r="H399" s="22"/>
      <c r="I399" s="99"/>
      <c r="J399" s="99"/>
      <c r="L399" s="100"/>
      <c r="M399" s="19"/>
    </row>
    <row r="400" spans="2:13" ht="30" customHeight="1">
      <c r="B400" s="19"/>
      <c r="C400" s="78"/>
      <c r="D400" s="78"/>
      <c r="E400" s="79"/>
      <c r="F400" s="79"/>
      <c r="G400" s="79"/>
      <c r="H400" s="22"/>
      <c r="I400" s="99"/>
      <c r="J400" s="99"/>
      <c r="L400" s="100"/>
      <c r="M400" s="19"/>
    </row>
    <row r="401" spans="2:13" ht="30" customHeight="1">
      <c r="B401" s="19"/>
      <c r="C401" s="78"/>
      <c r="D401" s="78"/>
      <c r="E401" s="79"/>
      <c r="F401" s="79"/>
      <c r="G401" s="79"/>
      <c r="H401" s="22"/>
      <c r="I401" s="99"/>
      <c r="J401" s="99"/>
      <c r="L401" s="100"/>
      <c r="M401" s="19"/>
    </row>
    <row r="402" spans="2:13" ht="30" customHeight="1">
      <c r="B402" s="19"/>
      <c r="C402" s="78"/>
      <c r="D402" s="78"/>
      <c r="E402" s="79"/>
      <c r="F402" s="79"/>
      <c r="G402" s="79"/>
      <c r="H402" s="22"/>
      <c r="I402" s="99"/>
      <c r="J402" s="99"/>
      <c r="L402" s="100"/>
      <c r="M402" s="19"/>
    </row>
    <row r="403" spans="2:13" ht="30" customHeight="1">
      <c r="B403" s="19"/>
      <c r="C403" s="78"/>
      <c r="D403" s="78"/>
      <c r="E403" s="79"/>
      <c r="F403" s="79"/>
      <c r="G403" s="79"/>
      <c r="H403" s="22"/>
      <c r="I403" s="99"/>
      <c r="J403" s="99"/>
      <c r="L403" s="100"/>
      <c r="M403" s="19"/>
    </row>
    <row r="404" spans="2:13" ht="30" customHeight="1">
      <c r="B404" s="19"/>
      <c r="C404" s="78"/>
      <c r="D404" s="78"/>
      <c r="E404" s="79"/>
      <c r="F404" s="79"/>
      <c r="G404" s="79"/>
      <c r="H404" s="22"/>
      <c r="I404" s="99"/>
      <c r="J404" s="99"/>
      <c r="L404" s="100"/>
      <c r="M404" s="19"/>
    </row>
    <row r="405" spans="2:13" ht="30" customHeight="1">
      <c r="B405" s="19"/>
      <c r="C405" s="78"/>
      <c r="D405" s="78"/>
      <c r="E405" s="79"/>
      <c r="F405" s="79"/>
      <c r="G405" s="79"/>
      <c r="H405" s="22"/>
      <c r="I405" s="99"/>
      <c r="J405" s="99"/>
      <c r="L405" s="100"/>
      <c r="M405" s="19"/>
    </row>
    <row r="406" spans="2:13" ht="30" customHeight="1">
      <c r="B406" s="19"/>
      <c r="C406" s="78"/>
      <c r="D406" s="78"/>
      <c r="E406" s="79"/>
      <c r="F406" s="79"/>
      <c r="G406" s="79"/>
      <c r="H406" s="22"/>
      <c r="I406" s="99"/>
      <c r="J406" s="99"/>
      <c r="L406" s="100"/>
      <c r="M406" s="19"/>
    </row>
    <row r="407" spans="2:13" ht="30" customHeight="1">
      <c r="B407" s="19"/>
      <c r="C407" s="78"/>
      <c r="D407" s="78"/>
      <c r="E407" s="79"/>
      <c r="F407" s="79"/>
      <c r="G407" s="79"/>
      <c r="H407" s="22"/>
      <c r="I407" s="99"/>
      <c r="J407" s="99"/>
      <c r="L407" s="100"/>
      <c r="M407" s="19"/>
    </row>
    <row r="408" spans="2:13" ht="30" customHeight="1">
      <c r="B408" s="19"/>
      <c r="C408" s="78"/>
      <c r="D408" s="78"/>
      <c r="E408" s="79"/>
      <c r="F408" s="79"/>
      <c r="G408" s="79"/>
      <c r="H408" s="22"/>
      <c r="I408" s="99"/>
      <c r="J408" s="99"/>
      <c r="L408" s="100"/>
      <c r="M408" s="19"/>
    </row>
    <row r="409" spans="2:13" ht="30" customHeight="1">
      <c r="B409" s="19"/>
      <c r="C409" s="78"/>
      <c r="D409" s="78"/>
      <c r="E409" s="79"/>
      <c r="F409" s="79"/>
      <c r="G409" s="79"/>
      <c r="H409" s="22"/>
      <c r="I409" s="99"/>
      <c r="J409" s="99"/>
      <c r="L409" s="100"/>
      <c r="M409" s="19"/>
    </row>
    <row r="410" spans="2:13" ht="30" customHeight="1">
      <c r="B410" s="19"/>
      <c r="C410" s="78"/>
      <c r="D410" s="78"/>
      <c r="E410" s="79"/>
      <c r="F410" s="79"/>
      <c r="G410" s="79"/>
      <c r="H410" s="22"/>
      <c r="I410" s="99"/>
      <c r="J410" s="99"/>
      <c r="L410" s="100"/>
      <c r="M410" s="19"/>
    </row>
    <row r="411" spans="2:13" ht="30" customHeight="1">
      <c r="B411" s="19"/>
      <c r="C411" s="78"/>
      <c r="D411" s="78"/>
      <c r="E411" s="79"/>
      <c r="F411" s="79"/>
      <c r="G411" s="79"/>
      <c r="H411" s="22"/>
      <c r="I411" s="99"/>
      <c r="J411" s="99"/>
      <c r="L411" s="100"/>
      <c r="M411" s="19"/>
    </row>
    <row r="412" spans="2:13" ht="30" customHeight="1">
      <c r="B412" s="19"/>
      <c r="C412" s="78"/>
      <c r="D412" s="78"/>
      <c r="E412" s="79"/>
      <c r="F412" s="79"/>
      <c r="G412" s="79"/>
      <c r="H412" s="22"/>
      <c r="I412" s="99"/>
      <c r="J412" s="99"/>
      <c r="L412" s="100"/>
      <c r="M412" s="19"/>
    </row>
    <row r="413" spans="2:13" ht="30" customHeight="1">
      <c r="B413" s="19"/>
      <c r="C413" s="78"/>
      <c r="D413" s="78"/>
      <c r="E413" s="79"/>
      <c r="F413" s="79"/>
      <c r="G413" s="79"/>
      <c r="H413" s="22"/>
      <c r="I413" s="99"/>
      <c r="J413" s="99"/>
      <c r="L413" s="100"/>
      <c r="M413" s="19"/>
    </row>
    <row r="414" spans="2:13">
      <c r="B414" s="19"/>
      <c r="C414" s="78"/>
      <c r="D414" s="78"/>
      <c r="E414" s="79"/>
      <c r="F414" s="79"/>
      <c r="G414" s="79"/>
      <c r="H414" s="22"/>
      <c r="I414" s="99"/>
      <c r="J414" s="99"/>
      <c r="L414" s="100"/>
      <c r="M414" s="19"/>
    </row>
    <row r="415" spans="2:13">
      <c r="B415" s="19"/>
      <c r="C415" s="78"/>
      <c r="D415" s="78"/>
      <c r="E415" s="79"/>
      <c r="F415" s="79"/>
      <c r="G415" s="79"/>
      <c r="H415" s="22"/>
      <c r="I415" s="99"/>
      <c r="J415" s="99"/>
      <c r="L415" s="100"/>
      <c r="M415" s="19"/>
    </row>
    <row r="416" spans="2:13">
      <c r="B416" s="19"/>
      <c r="C416" s="78"/>
      <c r="D416" s="78"/>
      <c r="E416" s="79"/>
      <c r="F416" s="79"/>
      <c r="G416" s="79"/>
      <c r="H416" s="22"/>
      <c r="I416" s="99"/>
      <c r="J416" s="99"/>
      <c r="L416" s="100"/>
      <c r="M416" s="19"/>
    </row>
    <row r="417" spans="2:13">
      <c r="B417" s="19"/>
      <c r="C417" s="78"/>
      <c r="D417" s="78"/>
      <c r="E417" s="79"/>
      <c r="F417" s="79"/>
      <c r="G417" s="79"/>
      <c r="H417" s="22"/>
      <c r="I417" s="99"/>
      <c r="J417" s="99"/>
      <c r="L417" s="100"/>
      <c r="M417" s="19"/>
    </row>
    <row r="418" spans="2:13">
      <c r="B418" s="19"/>
      <c r="C418" s="78"/>
      <c r="D418" s="78"/>
      <c r="E418" s="79"/>
      <c r="F418" s="79"/>
      <c r="G418" s="79"/>
      <c r="H418" s="22"/>
      <c r="I418" s="99"/>
      <c r="J418" s="99"/>
      <c r="L418" s="100"/>
      <c r="M418" s="19"/>
    </row>
    <row r="419" spans="2:13">
      <c r="B419" s="19"/>
      <c r="C419" s="78"/>
      <c r="D419" s="78"/>
      <c r="E419" s="79"/>
      <c r="F419" s="79"/>
      <c r="G419" s="79"/>
      <c r="H419" s="22"/>
      <c r="I419" s="99"/>
      <c r="J419" s="99"/>
      <c r="L419" s="100"/>
      <c r="M419" s="19"/>
    </row>
    <row r="420" spans="2:13">
      <c r="B420" s="19"/>
      <c r="C420" s="78"/>
      <c r="D420" s="78"/>
      <c r="E420" s="79"/>
      <c r="F420" s="79"/>
      <c r="G420" s="79"/>
      <c r="H420" s="22"/>
      <c r="I420" s="99"/>
      <c r="J420" s="99"/>
      <c r="L420" s="100"/>
      <c r="M420" s="19"/>
    </row>
    <row r="421" spans="2:13">
      <c r="B421" s="19"/>
      <c r="C421" s="78"/>
      <c r="D421" s="78"/>
      <c r="E421" s="79"/>
      <c r="F421" s="79"/>
      <c r="G421" s="79"/>
      <c r="H421" s="22"/>
      <c r="I421" s="99"/>
      <c r="J421" s="99"/>
      <c r="L421" s="100"/>
      <c r="M421" s="19"/>
    </row>
    <row r="422" spans="2:13">
      <c r="B422" s="19"/>
      <c r="C422" s="78"/>
      <c r="D422" s="78"/>
      <c r="E422" s="79"/>
      <c r="F422" s="79"/>
      <c r="G422" s="79"/>
      <c r="H422" s="22"/>
      <c r="I422" s="99"/>
      <c r="J422" s="99"/>
      <c r="L422" s="100"/>
      <c r="M422" s="19"/>
    </row>
    <row r="423" spans="2:13">
      <c r="B423" s="19"/>
      <c r="C423" s="78"/>
      <c r="D423" s="78"/>
      <c r="E423" s="79"/>
      <c r="F423" s="79"/>
      <c r="G423" s="79"/>
      <c r="H423" s="22"/>
      <c r="I423" s="99"/>
      <c r="J423" s="99"/>
      <c r="L423" s="100"/>
      <c r="M423" s="19"/>
    </row>
    <row r="424" spans="2:13">
      <c r="B424" s="19"/>
      <c r="C424" s="78"/>
      <c r="D424" s="78"/>
      <c r="E424" s="79"/>
      <c r="F424" s="79"/>
      <c r="G424" s="79"/>
      <c r="H424" s="22"/>
      <c r="I424" s="99"/>
      <c r="J424" s="99"/>
      <c r="L424" s="100"/>
      <c r="M424" s="19"/>
    </row>
    <row r="425" spans="2:13">
      <c r="B425" s="19"/>
      <c r="C425" s="78"/>
      <c r="D425" s="78"/>
      <c r="E425" s="79"/>
      <c r="F425" s="79"/>
      <c r="G425" s="79"/>
      <c r="H425" s="22"/>
      <c r="I425" s="99"/>
      <c r="J425" s="99"/>
      <c r="L425" s="100"/>
      <c r="M425" s="19"/>
    </row>
    <row r="426" spans="2:13">
      <c r="B426" s="19"/>
      <c r="C426" s="78"/>
      <c r="D426" s="78"/>
      <c r="E426" s="79"/>
      <c r="F426" s="79"/>
      <c r="G426" s="79"/>
      <c r="H426" s="22"/>
      <c r="I426" s="99"/>
      <c r="J426" s="99"/>
      <c r="L426" s="100"/>
      <c r="M426" s="19"/>
    </row>
    <row r="427" spans="2:13">
      <c r="B427" s="19"/>
      <c r="C427" s="78"/>
      <c r="D427" s="78"/>
      <c r="E427" s="79"/>
      <c r="F427" s="79"/>
      <c r="G427" s="79"/>
      <c r="H427" s="22"/>
      <c r="I427" s="99"/>
      <c r="J427" s="99"/>
      <c r="L427" s="100"/>
      <c r="M427" s="19"/>
    </row>
    <row r="428" spans="2:13">
      <c r="B428" s="19"/>
      <c r="C428" s="78"/>
      <c r="D428" s="78"/>
      <c r="E428" s="79"/>
      <c r="F428" s="79"/>
      <c r="G428" s="79"/>
      <c r="H428" s="22"/>
      <c r="I428" s="99"/>
      <c r="J428" s="99"/>
      <c r="L428" s="100"/>
      <c r="M428" s="19"/>
    </row>
    <row r="429" spans="2:13">
      <c r="B429" s="19"/>
      <c r="C429" s="78"/>
      <c r="D429" s="78"/>
      <c r="E429" s="79"/>
      <c r="F429" s="79"/>
      <c r="G429" s="79"/>
      <c r="H429" s="22"/>
      <c r="I429" s="99"/>
      <c r="J429" s="99"/>
      <c r="L429" s="100"/>
      <c r="M429" s="19"/>
    </row>
    <row r="430" spans="2:13">
      <c r="B430" s="19"/>
      <c r="C430" s="78"/>
      <c r="D430" s="78"/>
      <c r="E430" s="79"/>
      <c r="F430" s="79"/>
      <c r="G430" s="79"/>
      <c r="H430" s="22"/>
      <c r="I430" s="99"/>
      <c r="J430" s="99"/>
      <c r="L430" s="100"/>
      <c r="M430" s="19"/>
    </row>
    <row r="431" spans="2:13">
      <c r="B431" s="19"/>
      <c r="C431" s="78"/>
      <c r="D431" s="78"/>
      <c r="E431" s="79"/>
      <c r="F431" s="79"/>
      <c r="G431" s="79"/>
      <c r="H431" s="22"/>
      <c r="I431" s="99"/>
      <c r="J431" s="99"/>
      <c r="L431" s="100"/>
      <c r="M431" s="19"/>
    </row>
    <row r="432" spans="2:13">
      <c r="B432" s="19"/>
      <c r="C432" s="78"/>
      <c r="D432" s="78"/>
      <c r="E432" s="79"/>
      <c r="F432" s="79"/>
      <c r="G432" s="79"/>
      <c r="H432" s="22"/>
      <c r="I432" s="99"/>
      <c r="J432" s="99"/>
      <c r="L432" s="100"/>
      <c r="M432" s="19"/>
    </row>
    <row r="433" spans="2:13">
      <c r="B433" s="19"/>
      <c r="C433" s="78"/>
      <c r="D433" s="78"/>
      <c r="E433" s="79"/>
      <c r="F433" s="79"/>
      <c r="G433" s="79"/>
      <c r="H433" s="22"/>
      <c r="I433" s="99"/>
      <c r="J433" s="99"/>
      <c r="L433" s="100"/>
      <c r="M433" s="19"/>
    </row>
    <row r="434" spans="2:13">
      <c r="B434" s="19"/>
      <c r="C434" s="78"/>
      <c r="D434" s="78"/>
      <c r="E434" s="79"/>
      <c r="F434" s="79"/>
      <c r="G434" s="79"/>
      <c r="H434" s="22"/>
      <c r="I434" s="99"/>
      <c r="J434" s="99"/>
      <c r="L434" s="100"/>
      <c r="M434" s="19"/>
    </row>
    <row r="435" spans="2:13">
      <c r="B435" s="19"/>
      <c r="C435" s="78"/>
      <c r="D435" s="78"/>
      <c r="E435" s="79"/>
      <c r="F435" s="79"/>
      <c r="G435" s="79"/>
      <c r="H435" s="22"/>
      <c r="I435" s="99"/>
      <c r="J435" s="99"/>
      <c r="L435" s="100"/>
      <c r="M435" s="19"/>
    </row>
    <row r="436" spans="2:13">
      <c r="B436" s="19"/>
      <c r="C436" s="78"/>
      <c r="D436" s="78"/>
      <c r="E436" s="79"/>
      <c r="F436" s="79"/>
      <c r="G436" s="79"/>
      <c r="H436" s="22"/>
      <c r="I436" s="99"/>
      <c r="J436" s="99"/>
      <c r="L436" s="100"/>
      <c r="M436" s="19"/>
    </row>
    <row r="437" spans="2:13">
      <c r="B437" s="19"/>
      <c r="C437" s="78"/>
      <c r="D437" s="78"/>
      <c r="E437" s="79"/>
      <c r="F437" s="79"/>
      <c r="G437" s="79"/>
      <c r="H437" s="22"/>
      <c r="I437" s="99"/>
      <c r="J437" s="99"/>
      <c r="L437" s="100"/>
      <c r="M437" s="19"/>
    </row>
    <row r="438" spans="2:13">
      <c r="B438" s="19"/>
      <c r="C438" s="78"/>
      <c r="D438" s="78"/>
      <c r="E438" s="79"/>
      <c r="F438" s="79"/>
      <c r="G438" s="79"/>
      <c r="H438" s="22"/>
      <c r="I438" s="99"/>
      <c r="J438" s="99"/>
      <c r="L438" s="100"/>
      <c r="M438" s="19"/>
    </row>
    <row r="439" spans="2:13">
      <c r="B439" s="19"/>
      <c r="C439" s="78"/>
      <c r="D439" s="78"/>
      <c r="E439" s="79"/>
      <c r="F439" s="79"/>
      <c r="G439" s="79"/>
      <c r="H439" s="22"/>
      <c r="I439" s="99"/>
      <c r="J439" s="99"/>
      <c r="L439" s="100"/>
      <c r="M439" s="19"/>
    </row>
    <row r="440" spans="2:13">
      <c r="B440" s="19"/>
      <c r="C440" s="78"/>
      <c r="D440" s="78"/>
      <c r="E440" s="79"/>
      <c r="F440" s="79"/>
      <c r="G440" s="79"/>
      <c r="H440" s="22"/>
      <c r="I440" s="99"/>
      <c r="J440" s="99"/>
      <c r="L440" s="100"/>
      <c r="M440" s="19"/>
    </row>
    <row r="441" spans="2:13">
      <c r="B441" s="19"/>
      <c r="C441" s="78"/>
      <c r="D441" s="78"/>
      <c r="E441" s="79"/>
      <c r="F441" s="79"/>
      <c r="G441" s="79"/>
      <c r="H441" s="22"/>
      <c r="I441" s="99"/>
      <c r="J441" s="99"/>
      <c r="L441" s="100"/>
      <c r="M441" s="19"/>
    </row>
    <row r="442" spans="2:13">
      <c r="B442" s="19"/>
      <c r="C442" s="78"/>
      <c r="D442" s="78"/>
      <c r="E442" s="79"/>
      <c r="F442" s="79"/>
      <c r="G442" s="79"/>
      <c r="H442" s="22"/>
      <c r="I442" s="99"/>
      <c r="J442" s="99"/>
      <c r="L442" s="100"/>
      <c r="M442" s="19"/>
    </row>
    <row r="443" spans="2:13">
      <c r="B443" s="19"/>
      <c r="C443" s="78"/>
      <c r="D443" s="78"/>
      <c r="E443" s="79"/>
      <c r="F443" s="79"/>
      <c r="G443" s="79"/>
      <c r="H443" s="22"/>
      <c r="I443" s="99"/>
      <c r="J443" s="99"/>
      <c r="L443" s="100"/>
      <c r="M443" s="19"/>
    </row>
    <row r="444" spans="2:13">
      <c r="B444" s="19"/>
      <c r="C444" s="78"/>
      <c r="D444" s="78"/>
      <c r="E444" s="79"/>
      <c r="F444" s="79"/>
      <c r="G444" s="79"/>
      <c r="H444" s="22"/>
      <c r="I444" s="99"/>
      <c r="J444" s="99"/>
      <c r="L444" s="100"/>
      <c r="M444" s="19"/>
    </row>
    <row r="445" spans="2:13">
      <c r="B445" s="19"/>
      <c r="C445" s="78"/>
      <c r="D445" s="78"/>
      <c r="E445" s="79"/>
      <c r="F445" s="79"/>
      <c r="G445" s="79"/>
      <c r="H445" s="22"/>
      <c r="I445" s="99"/>
      <c r="J445" s="99"/>
      <c r="L445" s="100"/>
      <c r="M445" s="19"/>
    </row>
    <row r="446" spans="2:13">
      <c r="B446" s="19"/>
      <c r="C446" s="78"/>
      <c r="D446" s="78"/>
      <c r="E446" s="79"/>
      <c r="F446" s="79"/>
      <c r="G446" s="79"/>
      <c r="H446" s="22"/>
      <c r="I446" s="99"/>
      <c r="J446" s="99"/>
      <c r="L446" s="100"/>
      <c r="M446" s="19"/>
    </row>
    <row r="447" spans="2:13">
      <c r="B447" s="19"/>
      <c r="C447" s="78"/>
      <c r="D447" s="78"/>
      <c r="E447" s="79"/>
      <c r="F447" s="79"/>
      <c r="G447" s="79"/>
      <c r="H447" s="22"/>
      <c r="I447" s="99"/>
      <c r="J447" s="99"/>
      <c r="L447" s="100"/>
      <c r="M447" s="19"/>
    </row>
    <row r="448" spans="2:13">
      <c r="B448" s="19"/>
      <c r="C448" s="78"/>
      <c r="D448" s="78"/>
      <c r="E448" s="79"/>
      <c r="F448" s="79"/>
      <c r="G448" s="79"/>
      <c r="H448" s="22"/>
      <c r="I448" s="99"/>
      <c r="J448" s="99"/>
      <c r="L448" s="100"/>
      <c r="M448" s="19"/>
    </row>
    <row r="449" spans="2:13">
      <c r="B449" s="19"/>
      <c r="C449" s="78"/>
      <c r="D449" s="78"/>
      <c r="E449" s="79"/>
      <c r="F449" s="79"/>
      <c r="G449" s="79"/>
      <c r="H449" s="22"/>
      <c r="I449" s="99"/>
      <c r="J449" s="99"/>
      <c r="L449" s="100"/>
      <c r="M449" s="19"/>
    </row>
    <row r="450" spans="2:13">
      <c r="B450" s="19"/>
      <c r="C450" s="78"/>
      <c r="D450" s="78"/>
      <c r="E450" s="79"/>
      <c r="F450" s="79"/>
      <c r="G450" s="79"/>
      <c r="H450" s="22"/>
      <c r="I450" s="99"/>
      <c r="J450" s="99"/>
      <c r="L450" s="100"/>
      <c r="M450" s="19"/>
    </row>
    <row r="451" spans="2:13">
      <c r="B451" s="19"/>
      <c r="C451" s="78"/>
      <c r="D451" s="78"/>
      <c r="E451" s="79"/>
      <c r="F451" s="79"/>
      <c r="G451" s="79"/>
      <c r="H451" s="22"/>
      <c r="I451" s="99"/>
      <c r="J451" s="99"/>
      <c r="L451" s="100"/>
      <c r="M451" s="19"/>
    </row>
    <row r="452" spans="2:13">
      <c r="B452" s="19"/>
      <c r="C452" s="78"/>
      <c r="D452" s="78"/>
      <c r="E452" s="79"/>
      <c r="F452" s="79"/>
      <c r="G452" s="79"/>
      <c r="H452" s="22"/>
      <c r="I452" s="99"/>
      <c r="J452" s="99"/>
      <c r="L452" s="100"/>
      <c r="M452" s="19"/>
    </row>
    <row r="453" spans="2:13">
      <c r="B453" s="19"/>
      <c r="C453" s="78"/>
      <c r="D453" s="78"/>
      <c r="E453" s="79"/>
      <c r="F453" s="79"/>
      <c r="G453" s="79"/>
      <c r="H453" s="22"/>
      <c r="I453" s="99"/>
      <c r="J453" s="99"/>
      <c r="L453" s="100"/>
      <c r="M453" s="19"/>
    </row>
    <row r="454" spans="2:13">
      <c r="B454" s="19"/>
      <c r="C454" s="78"/>
      <c r="D454" s="78"/>
      <c r="E454" s="79"/>
      <c r="F454" s="79"/>
      <c r="G454" s="79"/>
      <c r="H454" s="22"/>
      <c r="I454" s="99"/>
      <c r="J454" s="99"/>
      <c r="L454" s="100"/>
      <c r="M454" s="19"/>
    </row>
    <row r="455" spans="2:13">
      <c r="B455" s="19"/>
      <c r="C455" s="78"/>
      <c r="D455" s="78"/>
      <c r="E455" s="79"/>
      <c r="F455" s="79"/>
      <c r="G455" s="79"/>
      <c r="H455" s="22"/>
      <c r="I455" s="99"/>
      <c r="J455" s="99"/>
      <c r="L455" s="100"/>
      <c r="M455" s="19"/>
    </row>
    <row r="456" spans="2:13">
      <c r="B456" s="19"/>
      <c r="C456" s="78"/>
      <c r="D456" s="78"/>
      <c r="E456" s="79"/>
      <c r="F456" s="79"/>
      <c r="G456" s="79"/>
      <c r="H456" s="22"/>
      <c r="I456" s="99"/>
      <c r="J456" s="99"/>
      <c r="L456" s="100"/>
      <c r="M456" s="19"/>
    </row>
    <row r="457" spans="2:13">
      <c r="B457" s="19"/>
      <c r="C457" s="78"/>
      <c r="D457" s="78"/>
      <c r="E457" s="79"/>
      <c r="F457" s="79"/>
      <c r="G457" s="79"/>
      <c r="H457" s="22"/>
      <c r="I457" s="99"/>
      <c r="J457" s="99"/>
      <c r="L457" s="100"/>
      <c r="M457" s="19"/>
    </row>
    <row r="458" spans="2:13">
      <c r="B458" s="19"/>
      <c r="C458" s="78"/>
      <c r="D458" s="78"/>
      <c r="E458" s="79"/>
      <c r="F458" s="79"/>
      <c r="G458" s="79"/>
      <c r="H458" s="22"/>
      <c r="I458" s="99"/>
      <c r="J458" s="99"/>
      <c r="L458" s="100"/>
      <c r="M458" s="19"/>
    </row>
    <row r="459" spans="2:13">
      <c r="B459" s="19"/>
      <c r="C459" s="78"/>
      <c r="D459" s="78"/>
      <c r="E459" s="79"/>
      <c r="F459" s="79"/>
      <c r="G459" s="79"/>
      <c r="H459" s="22"/>
      <c r="I459" s="99"/>
      <c r="J459" s="99"/>
      <c r="L459" s="100"/>
      <c r="M459" s="19"/>
    </row>
    <row r="460" spans="2:13">
      <c r="B460" s="19"/>
      <c r="C460" s="78"/>
      <c r="D460" s="78"/>
      <c r="E460" s="79"/>
      <c r="F460" s="79"/>
      <c r="G460" s="79"/>
      <c r="H460" s="22"/>
      <c r="I460" s="99"/>
      <c r="J460" s="99"/>
      <c r="L460" s="100"/>
      <c r="M460" s="19"/>
    </row>
    <row r="461" spans="2:13">
      <c r="B461" s="19"/>
      <c r="C461" s="78"/>
      <c r="D461" s="78"/>
      <c r="E461" s="79"/>
      <c r="F461" s="79"/>
      <c r="G461" s="79"/>
      <c r="H461" s="22"/>
      <c r="I461" s="99"/>
      <c r="J461" s="99"/>
      <c r="L461" s="100"/>
      <c r="M461" s="19"/>
    </row>
    <row r="462" spans="2:13">
      <c r="B462" s="19"/>
      <c r="C462" s="78"/>
      <c r="D462" s="78"/>
      <c r="E462" s="79"/>
      <c r="F462" s="79"/>
      <c r="G462" s="79"/>
      <c r="H462" s="22"/>
      <c r="I462" s="99"/>
      <c r="J462" s="99"/>
      <c r="L462" s="100"/>
      <c r="M462" s="19"/>
    </row>
    <row r="463" spans="2:13">
      <c r="B463" s="19"/>
      <c r="C463" s="78"/>
      <c r="D463" s="78"/>
      <c r="E463" s="79"/>
      <c r="F463" s="79"/>
      <c r="G463" s="79"/>
      <c r="H463" s="22"/>
      <c r="I463" s="99"/>
      <c r="J463" s="99"/>
      <c r="L463" s="100"/>
      <c r="M463" s="19"/>
    </row>
    <row r="464" spans="2:13">
      <c r="B464" s="19"/>
      <c r="C464" s="78"/>
      <c r="D464" s="78"/>
      <c r="E464" s="79"/>
      <c r="F464" s="79"/>
      <c r="G464" s="79"/>
      <c r="H464" s="22"/>
      <c r="I464" s="99"/>
      <c r="J464" s="99"/>
      <c r="L464" s="100"/>
      <c r="M464" s="19"/>
    </row>
    <row r="465" spans="2:13">
      <c r="B465" s="19"/>
      <c r="C465" s="78"/>
      <c r="D465" s="78"/>
      <c r="E465" s="79"/>
      <c r="F465" s="79"/>
      <c r="G465" s="79"/>
      <c r="H465" s="22"/>
      <c r="I465" s="99"/>
      <c r="J465" s="99"/>
      <c r="L465" s="100"/>
      <c r="M465" s="19"/>
    </row>
    <row r="466" spans="2:13">
      <c r="B466" s="19"/>
      <c r="C466" s="78"/>
      <c r="D466" s="78"/>
      <c r="E466" s="79"/>
      <c r="F466" s="79"/>
      <c r="G466" s="79"/>
      <c r="H466" s="22"/>
      <c r="I466" s="99"/>
      <c r="J466" s="99"/>
      <c r="L466" s="100"/>
      <c r="M466" s="19"/>
    </row>
    <row r="467" spans="2:13">
      <c r="B467" s="19"/>
      <c r="C467" s="78"/>
      <c r="D467" s="78"/>
      <c r="E467" s="79"/>
      <c r="F467" s="79"/>
      <c r="G467" s="79"/>
      <c r="H467" s="22"/>
      <c r="I467" s="99"/>
      <c r="J467" s="99"/>
      <c r="L467" s="100"/>
      <c r="M467" s="19"/>
    </row>
    <row r="468" spans="2:13">
      <c r="B468" s="19"/>
      <c r="C468" s="78"/>
      <c r="D468" s="78"/>
      <c r="E468" s="79"/>
      <c r="F468" s="79"/>
      <c r="G468" s="79"/>
      <c r="H468" s="22"/>
      <c r="I468" s="99"/>
      <c r="J468" s="99"/>
      <c r="L468" s="100"/>
      <c r="M468" s="19"/>
    </row>
    <row r="469" spans="2:13">
      <c r="B469" s="19"/>
      <c r="C469" s="78"/>
      <c r="D469" s="78"/>
      <c r="E469" s="79"/>
      <c r="F469" s="79"/>
      <c r="G469" s="79"/>
      <c r="H469" s="22"/>
      <c r="I469" s="99"/>
      <c r="J469" s="99"/>
      <c r="L469" s="100"/>
      <c r="M469" s="19"/>
    </row>
    <row r="470" spans="2:13">
      <c r="B470" s="19"/>
      <c r="C470" s="78"/>
      <c r="D470" s="78"/>
      <c r="E470" s="79"/>
      <c r="F470" s="79"/>
      <c r="G470" s="79"/>
      <c r="H470" s="22"/>
      <c r="I470" s="99"/>
      <c r="J470" s="99"/>
      <c r="L470" s="100"/>
      <c r="M470" s="19"/>
    </row>
    <row r="471" spans="2:13">
      <c r="B471" s="19"/>
      <c r="C471" s="78"/>
      <c r="D471" s="78"/>
      <c r="E471" s="79"/>
      <c r="F471" s="79"/>
      <c r="G471" s="79"/>
      <c r="H471" s="22"/>
      <c r="I471" s="99"/>
      <c r="J471" s="99"/>
      <c r="L471" s="100"/>
      <c r="M471" s="19"/>
    </row>
    <row r="472" spans="2:13">
      <c r="B472" s="19"/>
      <c r="C472" s="78"/>
      <c r="D472" s="78"/>
      <c r="E472" s="79"/>
      <c r="F472" s="79"/>
      <c r="G472" s="79"/>
      <c r="H472" s="22"/>
      <c r="I472" s="99"/>
      <c r="J472" s="99"/>
      <c r="L472" s="100"/>
      <c r="M472" s="19"/>
    </row>
    <row r="473" spans="2:13">
      <c r="B473" s="19"/>
      <c r="C473" s="78"/>
      <c r="D473" s="78"/>
      <c r="E473" s="79"/>
      <c r="F473" s="79"/>
      <c r="G473" s="79"/>
      <c r="H473" s="22"/>
      <c r="I473" s="99"/>
      <c r="J473" s="99"/>
      <c r="L473" s="100"/>
      <c r="M473" s="19"/>
    </row>
    <row r="474" spans="2:13">
      <c r="B474" s="19"/>
      <c r="C474" s="78"/>
      <c r="D474" s="78"/>
      <c r="E474" s="79"/>
      <c r="F474" s="79"/>
      <c r="G474" s="79"/>
      <c r="H474" s="22"/>
      <c r="I474" s="99"/>
      <c r="J474" s="99"/>
      <c r="L474" s="100"/>
      <c r="M474" s="19"/>
    </row>
    <row r="475" spans="2:13">
      <c r="B475" s="19"/>
      <c r="C475" s="78"/>
      <c r="D475" s="78"/>
      <c r="E475" s="79"/>
      <c r="F475" s="79"/>
      <c r="G475" s="79"/>
      <c r="H475" s="22"/>
      <c r="I475" s="99"/>
      <c r="J475" s="99"/>
      <c r="L475" s="100"/>
      <c r="M475" s="19"/>
    </row>
    <row r="476" spans="2:13">
      <c r="B476" s="19"/>
      <c r="C476" s="78"/>
      <c r="D476" s="78"/>
      <c r="E476" s="79"/>
      <c r="F476" s="79"/>
      <c r="G476" s="79"/>
      <c r="H476" s="22"/>
      <c r="I476" s="99"/>
      <c r="J476" s="99"/>
      <c r="L476" s="100"/>
      <c r="M476" s="19"/>
    </row>
    <row r="477" spans="2:13">
      <c r="B477" s="19"/>
      <c r="C477" s="78"/>
      <c r="D477" s="78"/>
      <c r="E477" s="79"/>
      <c r="F477" s="79"/>
      <c r="G477" s="79"/>
      <c r="H477" s="22"/>
      <c r="I477" s="99"/>
      <c r="J477" s="99"/>
      <c r="L477" s="100"/>
      <c r="M477" s="19"/>
    </row>
    <row r="478" spans="2:13">
      <c r="B478" s="19"/>
      <c r="C478" s="78"/>
      <c r="D478" s="78"/>
      <c r="E478" s="79"/>
      <c r="F478" s="79"/>
      <c r="G478" s="79"/>
      <c r="H478" s="22"/>
      <c r="I478" s="99"/>
      <c r="J478" s="99"/>
      <c r="L478" s="100"/>
      <c r="M478" s="19"/>
    </row>
    <row r="479" spans="2:13">
      <c r="B479" s="19"/>
      <c r="C479" s="78"/>
      <c r="D479" s="78"/>
      <c r="E479" s="79"/>
      <c r="F479" s="79"/>
      <c r="G479" s="79"/>
      <c r="H479" s="22"/>
      <c r="I479" s="99"/>
      <c r="J479" s="99"/>
      <c r="L479" s="100"/>
      <c r="M479" s="19"/>
    </row>
    <row r="480" spans="2:13">
      <c r="B480" s="19"/>
      <c r="C480" s="78"/>
      <c r="D480" s="78"/>
      <c r="E480" s="79"/>
      <c r="F480" s="79"/>
      <c r="G480" s="79"/>
      <c r="H480" s="22"/>
      <c r="I480" s="99"/>
      <c r="J480" s="99"/>
      <c r="L480" s="100"/>
      <c r="M480" s="19"/>
    </row>
    <row r="481" spans="2:13">
      <c r="B481" s="19"/>
      <c r="C481" s="78"/>
      <c r="D481" s="78"/>
      <c r="E481" s="79"/>
      <c r="F481" s="79"/>
      <c r="G481" s="79"/>
      <c r="H481" s="22"/>
      <c r="I481" s="99"/>
      <c r="J481" s="99"/>
      <c r="L481" s="100"/>
      <c r="M481" s="19"/>
    </row>
    <row r="482" spans="2:13">
      <c r="B482" s="19"/>
      <c r="C482" s="78"/>
      <c r="D482" s="78"/>
      <c r="E482" s="79"/>
      <c r="F482" s="79"/>
      <c r="G482" s="79"/>
      <c r="H482" s="22"/>
      <c r="I482" s="99"/>
      <c r="J482" s="99"/>
      <c r="L482" s="100"/>
      <c r="M482" s="19"/>
    </row>
    <row r="483" spans="2:13">
      <c r="B483" s="19"/>
      <c r="C483" s="78"/>
      <c r="D483" s="78"/>
      <c r="E483" s="79"/>
      <c r="F483" s="79"/>
      <c r="G483" s="79"/>
      <c r="H483" s="22"/>
      <c r="I483" s="99"/>
      <c r="J483" s="99"/>
      <c r="L483" s="100"/>
      <c r="M483" s="19"/>
    </row>
    <row r="484" spans="2:13">
      <c r="B484" s="19"/>
      <c r="C484" s="78"/>
      <c r="D484" s="78"/>
      <c r="E484" s="79"/>
      <c r="F484" s="79"/>
      <c r="G484" s="79"/>
      <c r="H484" s="22"/>
      <c r="I484" s="99"/>
      <c r="J484" s="99"/>
      <c r="L484" s="100"/>
      <c r="M484" s="19"/>
    </row>
    <row r="485" spans="2:13">
      <c r="B485" s="19"/>
      <c r="C485" s="78"/>
      <c r="D485" s="78"/>
      <c r="E485" s="79"/>
      <c r="F485" s="79"/>
      <c r="G485" s="79"/>
      <c r="H485" s="22"/>
      <c r="I485" s="99"/>
      <c r="J485" s="99"/>
      <c r="L485" s="100"/>
      <c r="M485" s="19"/>
    </row>
    <row r="486" spans="2:13">
      <c r="B486" s="19"/>
      <c r="C486" s="78"/>
      <c r="D486" s="78"/>
      <c r="E486" s="79"/>
      <c r="F486" s="79"/>
      <c r="G486" s="79"/>
      <c r="H486" s="22"/>
      <c r="I486" s="99"/>
      <c r="J486" s="99"/>
      <c r="L486" s="100"/>
      <c r="M486" s="19"/>
    </row>
    <row r="487" spans="2:13">
      <c r="B487" s="19"/>
      <c r="C487" s="78"/>
      <c r="D487" s="78"/>
      <c r="E487" s="79"/>
      <c r="F487" s="79"/>
      <c r="G487" s="79"/>
      <c r="H487" s="22"/>
      <c r="I487" s="99"/>
      <c r="J487" s="99"/>
      <c r="L487" s="100"/>
      <c r="M487" s="19"/>
    </row>
    <row r="488" spans="2:13">
      <c r="B488" s="19"/>
      <c r="C488" s="78"/>
      <c r="D488" s="78"/>
      <c r="E488" s="79"/>
      <c r="F488" s="79"/>
      <c r="G488" s="79"/>
      <c r="H488" s="22"/>
      <c r="I488" s="99"/>
      <c r="J488" s="99"/>
      <c r="L488" s="100"/>
      <c r="M488" s="19"/>
    </row>
    <row r="489" spans="2:13">
      <c r="B489" s="19"/>
      <c r="C489" s="78"/>
      <c r="D489" s="78"/>
      <c r="E489" s="79"/>
      <c r="F489" s="79"/>
      <c r="G489" s="79"/>
      <c r="H489" s="22"/>
      <c r="I489" s="99"/>
      <c r="J489" s="99"/>
      <c r="L489" s="100"/>
      <c r="M489" s="19"/>
    </row>
    <row r="490" spans="2:13">
      <c r="B490" s="19"/>
      <c r="C490" s="78"/>
      <c r="D490" s="78"/>
      <c r="E490" s="79"/>
      <c r="F490" s="79"/>
      <c r="G490" s="79"/>
      <c r="H490" s="22"/>
      <c r="I490" s="99"/>
      <c r="J490" s="99"/>
      <c r="L490" s="100"/>
      <c r="M490" s="19"/>
    </row>
    <row r="491" spans="2:13">
      <c r="B491" s="19"/>
      <c r="C491" s="78"/>
      <c r="D491" s="78"/>
      <c r="E491" s="79"/>
      <c r="F491" s="79"/>
      <c r="G491" s="79"/>
      <c r="H491" s="22"/>
      <c r="I491" s="99"/>
      <c r="J491" s="99"/>
      <c r="L491" s="100"/>
      <c r="M491" s="19"/>
    </row>
    <row r="492" spans="2:13">
      <c r="B492" s="19"/>
      <c r="C492" s="78"/>
      <c r="D492" s="78"/>
      <c r="E492" s="79"/>
      <c r="F492" s="79"/>
      <c r="G492" s="79"/>
      <c r="H492" s="22"/>
      <c r="I492" s="99"/>
      <c r="J492" s="99"/>
      <c r="L492" s="100"/>
      <c r="M492" s="19"/>
    </row>
    <row r="493" spans="2:13">
      <c r="B493" s="19"/>
      <c r="C493" s="78"/>
      <c r="D493" s="78"/>
      <c r="E493" s="79"/>
      <c r="F493" s="79"/>
      <c r="G493" s="79"/>
      <c r="H493" s="22"/>
      <c r="I493" s="99"/>
      <c r="J493" s="99"/>
      <c r="L493" s="100"/>
      <c r="M493" s="19"/>
    </row>
    <row r="494" spans="2:13">
      <c r="B494" s="19"/>
      <c r="C494" s="78"/>
      <c r="D494" s="78"/>
      <c r="E494" s="79"/>
      <c r="F494" s="79"/>
      <c r="G494" s="79"/>
      <c r="H494" s="22"/>
      <c r="I494" s="99"/>
      <c r="J494" s="99"/>
      <c r="L494" s="100"/>
      <c r="M494" s="19"/>
    </row>
    <row r="495" spans="2:13">
      <c r="B495" s="19"/>
      <c r="C495" s="78"/>
      <c r="D495" s="78"/>
      <c r="E495" s="79"/>
      <c r="F495" s="79"/>
      <c r="G495" s="79"/>
      <c r="H495" s="22"/>
      <c r="I495" s="99"/>
      <c r="J495" s="99"/>
      <c r="L495" s="100"/>
      <c r="M495" s="19"/>
    </row>
    <row r="496" spans="2:13">
      <c r="B496" s="19"/>
      <c r="C496" s="78"/>
      <c r="D496" s="78"/>
      <c r="E496" s="79"/>
      <c r="F496" s="79"/>
      <c r="G496" s="79"/>
      <c r="H496" s="22"/>
      <c r="I496" s="99"/>
      <c r="J496" s="99"/>
      <c r="L496" s="100"/>
      <c r="M496" s="19"/>
    </row>
    <row r="497" spans="2:13">
      <c r="B497" s="19"/>
      <c r="C497" s="78"/>
      <c r="D497" s="78"/>
      <c r="E497" s="79"/>
      <c r="F497" s="79"/>
      <c r="G497" s="79"/>
      <c r="H497" s="22"/>
      <c r="I497" s="99"/>
      <c r="J497" s="99"/>
      <c r="L497" s="100"/>
      <c r="M497" s="19"/>
    </row>
    <row r="498" spans="2:13">
      <c r="B498" s="19"/>
      <c r="C498" s="78"/>
      <c r="D498" s="78"/>
      <c r="E498" s="79"/>
      <c r="F498" s="79"/>
      <c r="G498" s="79"/>
      <c r="H498" s="22"/>
      <c r="I498" s="99"/>
      <c r="J498" s="99"/>
      <c r="L498" s="100"/>
      <c r="M498" s="19"/>
    </row>
    <row r="499" spans="2:13">
      <c r="B499" s="19"/>
      <c r="C499" s="78"/>
      <c r="D499" s="78"/>
      <c r="E499" s="79"/>
      <c r="F499" s="79"/>
      <c r="G499" s="79"/>
      <c r="H499" s="22"/>
      <c r="I499" s="99"/>
      <c r="J499" s="99"/>
      <c r="L499" s="100"/>
      <c r="M499" s="19"/>
    </row>
    <row r="500" spans="2:13">
      <c r="B500" s="19"/>
      <c r="C500" s="78"/>
      <c r="D500" s="78"/>
      <c r="E500" s="79"/>
      <c r="F500" s="79"/>
      <c r="G500" s="79"/>
      <c r="H500" s="22"/>
      <c r="I500" s="99"/>
      <c r="J500" s="99"/>
      <c r="L500" s="100"/>
      <c r="M500" s="19"/>
    </row>
    <row r="501" spans="2:13">
      <c r="B501" s="19"/>
      <c r="C501" s="78"/>
      <c r="D501" s="78"/>
      <c r="E501" s="79"/>
      <c r="F501" s="79"/>
      <c r="G501" s="79"/>
      <c r="H501" s="22"/>
      <c r="I501" s="99"/>
      <c r="J501" s="99"/>
      <c r="L501" s="100"/>
      <c r="M501" s="19"/>
    </row>
    <row r="502" spans="2:13">
      <c r="B502" s="19"/>
      <c r="C502" s="78"/>
      <c r="D502" s="78"/>
      <c r="E502" s="79"/>
      <c r="F502" s="79"/>
      <c r="G502" s="79"/>
      <c r="H502" s="22"/>
      <c r="I502" s="99"/>
      <c r="J502" s="99"/>
      <c r="L502" s="100"/>
      <c r="M502" s="19"/>
    </row>
    <row r="503" spans="2:13">
      <c r="B503" s="19"/>
      <c r="C503" s="78"/>
      <c r="D503" s="78"/>
      <c r="E503" s="79"/>
      <c r="F503" s="79"/>
      <c r="G503" s="79"/>
      <c r="H503" s="22"/>
      <c r="I503" s="99"/>
      <c r="J503" s="99"/>
      <c r="L503" s="100"/>
      <c r="M503" s="19"/>
    </row>
    <row r="504" spans="2:13">
      <c r="B504" s="19"/>
      <c r="C504" s="78"/>
      <c r="D504" s="78"/>
      <c r="E504" s="79"/>
      <c r="F504" s="79"/>
      <c r="G504" s="79"/>
      <c r="H504" s="22"/>
      <c r="I504" s="99"/>
      <c r="J504" s="99"/>
      <c r="L504" s="100"/>
      <c r="M504" s="19"/>
    </row>
    <row r="505" spans="2:13">
      <c r="B505" s="19"/>
      <c r="C505" s="78"/>
      <c r="D505" s="78"/>
      <c r="E505" s="79"/>
      <c r="F505" s="79"/>
      <c r="G505" s="79"/>
      <c r="H505" s="22"/>
      <c r="I505" s="99"/>
      <c r="J505" s="99"/>
      <c r="L505" s="100"/>
      <c r="M505" s="19"/>
    </row>
    <row r="506" spans="2:13">
      <c r="B506" s="19"/>
      <c r="C506" s="78"/>
      <c r="D506" s="78"/>
      <c r="E506" s="79"/>
      <c r="F506" s="79"/>
      <c r="G506" s="79"/>
      <c r="H506" s="22"/>
      <c r="I506" s="99"/>
      <c r="J506" s="99"/>
      <c r="L506" s="100"/>
      <c r="M506" s="19"/>
    </row>
    <row r="507" spans="2:13">
      <c r="B507" s="19"/>
      <c r="C507" s="78"/>
      <c r="D507" s="78"/>
      <c r="E507" s="79"/>
      <c r="F507" s="79"/>
      <c r="G507" s="79"/>
      <c r="H507" s="22"/>
      <c r="I507" s="99"/>
      <c r="J507" s="99"/>
      <c r="L507" s="100"/>
      <c r="M507" s="19"/>
    </row>
    <row r="508" spans="2:13">
      <c r="B508" s="19"/>
      <c r="C508" s="78"/>
      <c r="D508" s="78"/>
      <c r="E508" s="79"/>
      <c r="F508" s="79"/>
      <c r="G508" s="79"/>
      <c r="H508" s="22"/>
      <c r="I508" s="99"/>
      <c r="J508" s="99"/>
      <c r="L508" s="100"/>
      <c r="M508" s="19"/>
    </row>
    <row r="509" spans="2:13">
      <c r="B509" s="19"/>
      <c r="C509" s="78"/>
      <c r="D509" s="78"/>
      <c r="E509" s="79"/>
      <c r="F509" s="79"/>
      <c r="G509" s="79"/>
      <c r="H509" s="22"/>
      <c r="I509" s="99"/>
      <c r="J509" s="99"/>
      <c r="L509" s="100"/>
      <c r="M509" s="19"/>
    </row>
    <row r="510" spans="2:13">
      <c r="B510" s="19"/>
      <c r="C510" s="78"/>
      <c r="D510" s="78"/>
      <c r="E510" s="79"/>
      <c r="F510" s="79"/>
      <c r="G510" s="79"/>
      <c r="H510" s="22"/>
      <c r="I510" s="99"/>
      <c r="J510" s="99"/>
      <c r="L510" s="100"/>
      <c r="M510" s="19"/>
    </row>
    <row r="511" spans="2:13">
      <c r="B511" s="19"/>
      <c r="C511" s="78"/>
      <c r="D511" s="78"/>
      <c r="E511" s="79"/>
      <c r="F511" s="79"/>
      <c r="G511" s="79"/>
      <c r="H511" s="22"/>
      <c r="I511" s="99"/>
      <c r="J511" s="99"/>
      <c r="L511" s="100"/>
      <c r="M511" s="19"/>
    </row>
    <row r="512" spans="2:13">
      <c r="B512" s="19"/>
      <c r="C512" s="78"/>
      <c r="D512" s="78"/>
      <c r="E512" s="79"/>
      <c r="F512" s="79"/>
      <c r="G512" s="79"/>
      <c r="H512" s="22"/>
      <c r="I512" s="99"/>
      <c r="J512" s="99"/>
      <c r="L512" s="100"/>
      <c r="M512" s="19"/>
    </row>
    <row r="513" spans="2:13">
      <c r="B513" s="19"/>
      <c r="C513" s="78"/>
      <c r="D513" s="78"/>
      <c r="E513" s="79"/>
      <c r="F513" s="79"/>
      <c r="G513" s="79"/>
      <c r="H513" s="22"/>
      <c r="I513" s="99"/>
      <c r="J513" s="99"/>
      <c r="L513" s="100"/>
      <c r="M513" s="19"/>
    </row>
    <row r="514" spans="2:13">
      <c r="B514" s="19"/>
      <c r="C514" s="78"/>
      <c r="D514" s="78"/>
      <c r="E514" s="79"/>
      <c r="F514" s="79"/>
      <c r="G514" s="79"/>
      <c r="H514" s="22"/>
      <c r="I514" s="99"/>
      <c r="J514" s="99"/>
      <c r="L514" s="100"/>
      <c r="M514" s="19"/>
    </row>
    <row r="515" spans="2:13">
      <c r="B515" s="19"/>
      <c r="C515" s="78"/>
      <c r="D515" s="78"/>
      <c r="E515" s="79"/>
      <c r="F515" s="79"/>
      <c r="G515" s="79"/>
      <c r="H515" s="22"/>
      <c r="I515" s="99"/>
      <c r="J515" s="99"/>
      <c r="L515" s="100"/>
      <c r="M515" s="19"/>
    </row>
    <row r="516" spans="2:13">
      <c r="B516" s="19"/>
      <c r="C516" s="78"/>
      <c r="D516" s="78"/>
      <c r="E516" s="79"/>
      <c r="F516" s="79"/>
      <c r="G516" s="79"/>
      <c r="H516" s="22"/>
      <c r="I516" s="99"/>
      <c r="J516" s="99"/>
      <c r="L516" s="100"/>
      <c r="M516" s="19"/>
    </row>
    <row r="517" spans="2:13">
      <c r="B517" s="19"/>
      <c r="C517" s="78"/>
      <c r="D517" s="78"/>
      <c r="E517" s="79"/>
      <c r="F517" s="79"/>
      <c r="G517" s="79"/>
      <c r="H517" s="22"/>
      <c r="I517" s="99"/>
      <c r="J517" s="99"/>
      <c r="L517" s="100"/>
      <c r="M517" s="19"/>
    </row>
    <row r="518" spans="2:13">
      <c r="B518" s="19"/>
      <c r="C518" s="78"/>
      <c r="D518" s="78"/>
      <c r="E518" s="79"/>
      <c r="F518" s="79"/>
      <c r="G518" s="79"/>
      <c r="H518" s="22"/>
      <c r="I518" s="99"/>
      <c r="J518" s="99"/>
      <c r="L518" s="100"/>
      <c r="M518" s="19"/>
    </row>
    <row r="519" spans="2:13">
      <c r="B519" s="19"/>
      <c r="C519" s="78"/>
      <c r="D519" s="78"/>
      <c r="E519" s="79"/>
      <c r="F519" s="79"/>
      <c r="G519" s="79"/>
      <c r="H519" s="22"/>
      <c r="I519" s="99"/>
      <c r="J519" s="99"/>
      <c r="L519" s="100"/>
      <c r="M519" s="19"/>
    </row>
    <row r="520" spans="2:13">
      <c r="B520" s="19"/>
      <c r="C520" s="78"/>
      <c r="D520" s="78"/>
      <c r="E520" s="79"/>
      <c r="F520" s="79"/>
      <c r="G520" s="79"/>
      <c r="H520" s="22"/>
      <c r="I520" s="99"/>
      <c r="J520" s="99"/>
      <c r="L520" s="100"/>
      <c r="M520" s="19"/>
    </row>
    <row r="521" spans="2:13">
      <c r="B521" s="19"/>
      <c r="C521" s="78"/>
      <c r="D521" s="78"/>
      <c r="E521" s="79"/>
      <c r="F521" s="79"/>
      <c r="G521" s="79"/>
      <c r="H521" s="22"/>
      <c r="I521" s="99"/>
      <c r="J521" s="99"/>
      <c r="L521" s="100"/>
      <c r="M521" s="19"/>
    </row>
    <row r="522" spans="2:13">
      <c r="B522" s="19"/>
      <c r="C522" s="78"/>
      <c r="D522" s="78"/>
      <c r="E522" s="79"/>
      <c r="F522" s="79"/>
      <c r="G522" s="79"/>
      <c r="H522" s="22"/>
      <c r="I522" s="99"/>
      <c r="J522" s="99"/>
      <c r="L522" s="100"/>
      <c r="M522" s="19"/>
    </row>
    <row r="523" spans="2:13">
      <c r="B523" s="19"/>
      <c r="C523" s="78"/>
      <c r="D523" s="78"/>
      <c r="E523" s="79"/>
      <c r="F523" s="79"/>
      <c r="G523" s="79"/>
      <c r="H523" s="22"/>
      <c r="I523" s="99"/>
      <c r="J523" s="99"/>
      <c r="L523" s="100"/>
      <c r="M523" s="19"/>
    </row>
    <row r="524" spans="2:13">
      <c r="B524" s="19"/>
      <c r="C524" s="78"/>
      <c r="D524" s="78"/>
      <c r="E524" s="79"/>
      <c r="F524" s="79"/>
      <c r="G524" s="79"/>
      <c r="H524" s="22"/>
      <c r="I524" s="99"/>
      <c r="J524" s="99"/>
      <c r="L524" s="100"/>
      <c r="M524" s="19"/>
    </row>
    <row r="525" spans="2:13">
      <c r="B525" s="19"/>
      <c r="C525" s="78"/>
      <c r="D525" s="78"/>
      <c r="E525" s="79"/>
      <c r="F525" s="79"/>
      <c r="G525" s="79"/>
      <c r="H525" s="22"/>
      <c r="I525" s="99"/>
      <c r="J525" s="99"/>
      <c r="L525" s="100"/>
      <c r="M525" s="19"/>
    </row>
    <row r="526" spans="2:13">
      <c r="B526" s="19"/>
      <c r="C526" s="78"/>
      <c r="D526" s="78"/>
      <c r="E526" s="79"/>
      <c r="F526" s="79"/>
      <c r="G526" s="79"/>
      <c r="H526" s="22"/>
      <c r="I526" s="99"/>
      <c r="J526" s="99"/>
      <c r="L526" s="100"/>
      <c r="M526" s="19"/>
    </row>
    <row r="527" spans="2:13">
      <c r="B527" s="19"/>
      <c r="C527" s="78"/>
      <c r="D527" s="78"/>
      <c r="E527" s="79"/>
      <c r="F527" s="79"/>
      <c r="G527" s="79"/>
      <c r="H527" s="22"/>
      <c r="I527" s="99"/>
      <c r="J527" s="99"/>
      <c r="L527" s="100"/>
      <c r="M527" s="19"/>
    </row>
    <row r="528" spans="2:13">
      <c r="B528" s="19"/>
      <c r="C528" s="78"/>
      <c r="D528" s="78"/>
      <c r="E528" s="79"/>
      <c r="F528" s="79"/>
      <c r="G528" s="79"/>
      <c r="H528" s="22"/>
      <c r="I528" s="99"/>
      <c r="J528" s="99"/>
      <c r="L528" s="100"/>
      <c r="M528" s="19"/>
    </row>
    <row r="529" spans="2:13">
      <c r="B529" s="19"/>
      <c r="C529" s="78"/>
      <c r="D529" s="78"/>
      <c r="E529" s="79"/>
      <c r="F529" s="79"/>
      <c r="G529" s="79"/>
      <c r="H529" s="22"/>
      <c r="I529" s="99"/>
      <c r="J529" s="99"/>
      <c r="L529" s="100"/>
      <c r="M529" s="19"/>
    </row>
    <row r="530" spans="2:13">
      <c r="B530" s="19"/>
      <c r="C530" s="78"/>
      <c r="D530" s="78"/>
      <c r="E530" s="79"/>
      <c r="F530" s="79"/>
      <c r="G530" s="79"/>
      <c r="H530" s="22"/>
      <c r="I530" s="99"/>
      <c r="J530" s="99"/>
      <c r="L530" s="100"/>
      <c r="M530" s="19"/>
    </row>
    <row r="531" spans="2:13">
      <c r="B531" s="19"/>
      <c r="C531" s="78"/>
      <c r="D531" s="78"/>
      <c r="E531" s="79"/>
      <c r="F531" s="79"/>
      <c r="G531" s="79"/>
      <c r="H531" s="22"/>
      <c r="I531" s="99"/>
      <c r="J531" s="99"/>
      <c r="L531" s="100"/>
      <c r="M531" s="19"/>
    </row>
    <row r="532" spans="2:13">
      <c r="B532" s="19"/>
      <c r="C532" s="78"/>
      <c r="D532" s="78"/>
      <c r="E532" s="79"/>
      <c r="F532" s="79"/>
      <c r="G532" s="79"/>
      <c r="H532" s="22"/>
      <c r="I532" s="99"/>
      <c r="J532" s="99"/>
      <c r="L532" s="100"/>
      <c r="M532" s="19"/>
    </row>
    <row r="533" spans="2:13">
      <c r="B533" s="19"/>
      <c r="C533" s="78"/>
      <c r="D533" s="78"/>
      <c r="E533" s="79"/>
      <c r="F533" s="79"/>
      <c r="G533" s="79"/>
      <c r="H533" s="22"/>
      <c r="I533" s="99"/>
      <c r="J533" s="99"/>
      <c r="L533" s="100"/>
      <c r="M533" s="19"/>
    </row>
    <row r="534" spans="2:13">
      <c r="B534" s="19"/>
      <c r="C534" s="78"/>
      <c r="D534" s="78"/>
      <c r="E534" s="79"/>
      <c r="F534" s="79"/>
      <c r="G534" s="79"/>
      <c r="H534" s="22"/>
      <c r="I534" s="99"/>
      <c r="J534" s="99"/>
      <c r="L534" s="100"/>
      <c r="M534" s="19"/>
    </row>
    <row r="535" spans="2:13">
      <c r="B535" s="19"/>
      <c r="C535" s="78"/>
      <c r="D535" s="78"/>
      <c r="E535" s="79"/>
      <c r="F535" s="79"/>
      <c r="G535" s="79"/>
      <c r="H535" s="22"/>
      <c r="I535" s="99"/>
      <c r="J535" s="99"/>
      <c r="L535" s="100"/>
      <c r="M535" s="19"/>
    </row>
    <row r="536" spans="2:13">
      <c r="B536" s="19"/>
      <c r="C536" s="78"/>
      <c r="D536" s="78"/>
      <c r="E536" s="79"/>
      <c r="F536" s="79"/>
      <c r="G536" s="79"/>
      <c r="H536" s="22"/>
      <c r="I536" s="99"/>
      <c r="J536" s="99"/>
      <c r="L536" s="100"/>
      <c r="M536" s="19"/>
    </row>
    <row r="537" spans="2:13">
      <c r="B537" s="19"/>
      <c r="C537" s="78"/>
      <c r="D537" s="78"/>
      <c r="E537" s="79"/>
      <c r="F537" s="79"/>
      <c r="G537" s="79"/>
      <c r="H537" s="22"/>
      <c r="I537" s="99"/>
      <c r="J537" s="99"/>
      <c r="L537" s="100"/>
      <c r="M537" s="19"/>
    </row>
    <row r="538" spans="2:13">
      <c r="B538" s="19"/>
      <c r="C538" s="78"/>
      <c r="D538" s="78"/>
      <c r="E538" s="79"/>
      <c r="F538" s="79"/>
      <c r="G538" s="79"/>
      <c r="H538" s="22"/>
      <c r="I538" s="99"/>
      <c r="J538" s="99"/>
      <c r="L538" s="100"/>
      <c r="M538" s="19"/>
    </row>
    <row r="539" spans="2:13">
      <c r="B539" s="19"/>
      <c r="C539" s="78"/>
      <c r="D539" s="78"/>
      <c r="E539" s="79"/>
      <c r="F539" s="79"/>
      <c r="G539" s="79"/>
      <c r="H539" s="22"/>
      <c r="I539" s="99"/>
      <c r="J539" s="99"/>
      <c r="L539" s="100"/>
      <c r="M539" s="19"/>
    </row>
    <row r="540" spans="2:13">
      <c r="B540" s="19"/>
      <c r="C540" s="78"/>
      <c r="D540" s="78"/>
      <c r="E540" s="79"/>
      <c r="F540" s="79"/>
      <c r="G540" s="79"/>
      <c r="H540" s="22"/>
      <c r="I540" s="99"/>
      <c r="J540" s="99"/>
      <c r="L540" s="100"/>
      <c r="M540" s="19"/>
    </row>
    <row r="541" spans="2:13">
      <c r="B541" s="19"/>
      <c r="C541" s="78"/>
      <c r="D541" s="78"/>
      <c r="E541" s="79"/>
      <c r="F541" s="79"/>
      <c r="G541" s="79"/>
      <c r="H541" s="22"/>
      <c r="I541" s="99"/>
      <c r="J541" s="99"/>
      <c r="L541" s="100"/>
      <c r="M541" s="19"/>
    </row>
    <row r="542" spans="2:13">
      <c r="B542" s="19"/>
      <c r="C542" s="78"/>
      <c r="D542" s="78"/>
      <c r="E542" s="79"/>
      <c r="F542" s="79"/>
      <c r="G542" s="79"/>
      <c r="H542" s="22"/>
      <c r="I542" s="99"/>
      <c r="J542" s="99"/>
      <c r="L542" s="100"/>
      <c r="M542" s="19"/>
    </row>
    <row r="543" spans="2:13">
      <c r="B543" s="19"/>
      <c r="C543" s="78"/>
      <c r="D543" s="78"/>
      <c r="E543" s="79"/>
      <c r="F543" s="79"/>
      <c r="G543" s="79"/>
      <c r="H543" s="22"/>
      <c r="I543" s="99"/>
      <c r="J543" s="99"/>
      <c r="L543" s="100"/>
      <c r="M543" s="19"/>
    </row>
    <row r="544" spans="2:13">
      <c r="B544" s="19"/>
      <c r="C544" s="78"/>
      <c r="D544" s="78"/>
      <c r="E544" s="79"/>
      <c r="F544" s="79"/>
      <c r="G544" s="79"/>
      <c r="H544" s="22"/>
      <c r="I544" s="99"/>
      <c r="J544" s="99"/>
      <c r="L544" s="100"/>
      <c r="M544" s="19"/>
    </row>
    <row r="545" spans="2:13">
      <c r="B545" s="19"/>
      <c r="C545" s="78"/>
      <c r="D545" s="78"/>
      <c r="E545" s="79"/>
      <c r="F545" s="79"/>
      <c r="G545" s="79"/>
      <c r="H545" s="22"/>
      <c r="I545" s="99"/>
      <c r="J545" s="99"/>
      <c r="L545" s="100"/>
      <c r="M545" s="19"/>
    </row>
    <row r="546" spans="2:13">
      <c r="B546" s="19"/>
      <c r="C546" s="78"/>
      <c r="D546" s="78"/>
      <c r="E546" s="79"/>
      <c r="F546" s="79"/>
      <c r="G546" s="79"/>
      <c r="H546" s="22"/>
      <c r="I546" s="99"/>
      <c r="J546" s="99"/>
      <c r="L546" s="100"/>
      <c r="M546" s="19"/>
    </row>
    <row r="547" spans="2:13">
      <c r="B547" s="19"/>
      <c r="C547" s="78"/>
      <c r="D547" s="78"/>
      <c r="E547" s="79"/>
      <c r="F547" s="79"/>
      <c r="G547" s="79"/>
      <c r="H547" s="22"/>
      <c r="I547" s="99"/>
      <c r="J547" s="99"/>
      <c r="L547" s="100"/>
      <c r="M547" s="19"/>
    </row>
    <row r="548" spans="2:13">
      <c r="B548" s="19"/>
      <c r="C548" s="78"/>
      <c r="D548" s="78"/>
      <c r="E548" s="79"/>
      <c r="F548" s="79"/>
      <c r="G548" s="79"/>
      <c r="H548" s="22"/>
      <c r="I548" s="99"/>
      <c r="J548" s="99"/>
      <c r="L548" s="100"/>
      <c r="M548" s="19"/>
    </row>
    <row r="549" spans="2:13">
      <c r="B549" s="19"/>
      <c r="C549" s="78"/>
      <c r="D549" s="78"/>
      <c r="E549" s="79"/>
      <c r="F549" s="79"/>
      <c r="G549" s="79"/>
      <c r="H549" s="22"/>
      <c r="I549" s="99"/>
      <c r="J549" s="99"/>
      <c r="L549" s="100"/>
      <c r="M549" s="19"/>
    </row>
    <row r="550" spans="2:13">
      <c r="B550" s="19"/>
      <c r="C550" s="78"/>
      <c r="D550" s="78"/>
      <c r="E550" s="79"/>
      <c r="F550" s="79"/>
      <c r="G550" s="79"/>
      <c r="H550" s="22"/>
      <c r="I550" s="99"/>
      <c r="J550" s="99"/>
      <c r="L550" s="100"/>
      <c r="M550" s="19"/>
    </row>
    <row r="551" spans="2:13">
      <c r="B551" s="19"/>
      <c r="C551" s="78"/>
      <c r="D551" s="78"/>
      <c r="E551" s="79"/>
      <c r="F551" s="79"/>
      <c r="G551" s="79"/>
      <c r="H551" s="22"/>
      <c r="I551" s="99"/>
      <c r="J551" s="99"/>
      <c r="L551" s="100"/>
      <c r="M551" s="19"/>
    </row>
    <row r="552" spans="2:13">
      <c r="B552" s="19"/>
      <c r="C552" s="78"/>
      <c r="D552" s="78"/>
      <c r="E552" s="79"/>
      <c r="F552" s="79"/>
      <c r="G552" s="79"/>
      <c r="H552" s="22"/>
      <c r="I552" s="99"/>
      <c r="J552" s="99"/>
      <c r="L552" s="100"/>
      <c r="M552" s="19"/>
    </row>
    <row r="553" spans="2:13">
      <c r="B553" s="19"/>
      <c r="C553" s="78"/>
      <c r="D553" s="78"/>
      <c r="E553" s="79"/>
      <c r="F553" s="79"/>
      <c r="G553" s="79"/>
      <c r="H553" s="22"/>
      <c r="I553" s="99"/>
      <c r="J553" s="99"/>
      <c r="L553" s="100"/>
      <c r="M553" s="19"/>
    </row>
    <row r="554" spans="2:13">
      <c r="B554" s="19"/>
      <c r="C554" s="78"/>
      <c r="D554" s="78"/>
      <c r="E554" s="79"/>
      <c r="F554" s="79"/>
      <c r="G554" s="79"/>
      <c r="H554" s="22"/>
      <c r="I554" s="99"/>
      <c r="J554" s="99"/>
      <c r="L554" s="100"/>
      <c r="M554" s="19"/>
    </row>
    <row r="555" spans="2:13">
      <c r="B555" s="19"/>
      <c r="C555" s="78"/>
      <c r="D555" s="78"/>
      <c r="E555" s="79"/>
      <c r="F555" s="79"/>
      <c r="G555" s="79"/>
      <c r="H555" s="22"/>
      <c r="I555" s="99"/>
      <c r="J555" s="99"/>
      <c r="L555" s="100"/>
      <c r="M555" s="19"/>
    </row>
    <row r="556" spans="2:13">
      <c r="B556" s="19"/>
      <c r="C556" s="78"/>
      <c r="D556" s="78"/>
      <c r="E556" s="79"/>
      <c r="F556" s="79"/>
      <c r="G556" s="79"/>
      <c r="H556" s="22"/>
      <c r="I556" s="99"/>
      <c r="J556" s="99"/>
      <c r="L556" s="100"/>
      <c r="M556" s="19"/>
    </row>
    <row r="557" spans="2:13">
      <c r="B557" s="19"/>
      <c r="C557" s="78"/>
      <c r="D557" s="78"/>
      <c r="E557" s="79"/>
      <c r="F557" s="79"/>
      <c r="G557" s="79"/>
      <c r="H557" s="22"/>
      <c r="I557" s="99"/>
      <c r="J557" s="99"/>
      <c r="L557" s="100"/>
      <c r="M557" s="19"/>
    </row>
    <row r="558" spans="2:13">
      <c r="B558" s="19"/>
      <c r="C558" s="78"/>
      <c r="D558" s="78"/>
      <c r="E558" s="79"/>
      <c r="F558" s="79"/>
      <c r="G558" s="79"/>
      <c r="H558" s="22"/>
      <c r="I558" s="99"/>
      <c r="J558" s="99"/>
      <c r="L558" s="100"/>
      <c r="M558" s="19"/>
    </row>
    <row r="559" spans="2:13">
      <c r="B559" s="19"/>
      <c r="C559" s="78"/>
      <c r="D559" s="78"/>
      <c r="E559" s="79"/>
      <c r="F559" s="79"/>
      <c r="G559" s="79"/>
      <c r="H559" s="22"/>
      <c r="I559" s="99"/>
      <c r="J559" s="99"/>
      <c r="L559" s="100"/>
      <c r="M559" s="19"/>
    </row>
    <row r="560" spans="2:13">
      <c r="B560" s="19"/>
      <c r="C560" s="78"/>
      <c r="D560" s="78"/>
      <c r="E560" s="79"/>
      <c r="F560" s="79"/>
      <c r="G560" s="79"/>
      <c r="H560" s="22"/>
      <c r="I560" s="99"/>
      <c r="J560" s="99"/>
      <c r="L560" s="100"/>
      <c r="M560" s="19"/>
    </row>
    <row r="561" spans="2:13">
      <c r="B561" s="19"/>
      <c r="C561" s="78"/>
      <c r="D561" s="78"/>
      <c r="E561" s="79"/>
      <c r="F561" s="79"/>
      <c r="G561" s="79"/>
      <c r="H561" s="22"/>
      <c r="I561" s="99"/>
      <c r="J561" s="99"/>
      <c r="L561" s="100"/>
      <c r="M561" s="19"/>
    </row>
    <row r="562" spans="2:13">
      <c r="B562" s="19"/>
      <c r="C562" s="78"/>
      <c r="D562" s="78"/>
      <c r="E562" s="79"/>
      <c r="F562" s="79"/>
      <c r="G562" s="79"/>
      <c r="H562" s="22"/>
      <c r="I562" s="99"/>
      <c r="J562" s="99"/>
      <c r="L562" s="100"/>
      <c r="M562" s="19"/>
    </row>
    <row r="563" spans="2:13">
      <c r="B563" s="19"/>
      <c r="C563" s="78"/>
      <c r="D563" s="78"/>
      <c r="E563" s="79"/>
      <c r="F563" s="79"/>
      <c r="G563" s="79"/>
      <c r="H563" s="22"/>
      <c r="I563" s="99"/>
      <c r="J563" s="99"/>
      <c r="L563" s="100"/>
      <c r="M563" s="19"/>
    </row>
    <row r="564" spans="2:13">
      <c r="B564" s="19"/>
      <c r="C564" s="78"/>
      <c r="D564" s="78"/>
      <c r="E564" s="79"/>
      <c r="F564" s="79"/>
      <c r="G564" s="79"/>
      <c r="H564" s="22"/>
      <c r="I564" s="99"/>
      <c r="J564" s="99"/>
      <c r="L564" s="100"/>
      <c r="M564" s="19"/>
    </row>
    <row r="565" spans="2:13">
      <c r="B565" s="19"/>
      <c r="C565" s="78"/>
      <c r="D565" s="78"/>
      <c r="E565" s="79"/>
      <c r="F565" s="79"/>
      <c r="G565" s="79"/>
      <c r="H565" s="22"/>
      <c r="I565" s="99"/>
      <c r="J565" s="99"/>
      <c r="L565" s="100"/>
      <c r="M565" s="19"/>
    </row>
    <row r="566" spans="2:13">
      <c r="B566" s="19"/>
      <c r="C566" s="78"/>
      <c r="D566" s="78"/>
      <c r="E566" s="79"/>
      <c r="F566" s="79"/>
      <c r="G566" s="79"/>
      <c r="H566" s="22"/>
      <c r="I566" s="99"/>
      <c r="J566" s="99"/>
      <c r="L566" s="100"/>
      <c r="M566" s="19"/>
    </row>
    <row r="567" spans="2:13">
      <c r="B567" s="19"/>
      <c r="C567" s="78"/>
      <c r="D567" s="78"/>
      <c r="E567" s="79"/>
      <c r="F567" s="79"/>
      <c r="G567" s="79"/>
      <c r="H567" s="22"/>
      <c r="I567" s="99"/>
      <c r="J567" s="99"/>
      <c r="L567" s="100"/>
      <c r="M567" s="19"/>
    </row>
    <row r="568" spans="2:13">
      <c r="B568" s="19"/>
      <c r="C568" s="78"/>
      <c r="D568" s="78"/>
      <c r="E568" s="79"/>
      <c r="F568" s="79"/>
      <c r="G568" s="79"/>
      <c r="H568" s="22"/>
      <c r="I568" s="99"/>
      <c r="J568" s="99"/>
      <c r="L568" s="100"/>
      <c r="M568" s="19"/>
    </row>
    <row r="569" spans="2:13">
      <c r="B569" s="19"/>
      <c r="C569" s="78"/>
      <c r="D569" s="78"/>
      <c r="E569" s="79"/>
      <c r="F569" s="79"/>
      <c r="G569" s="79"/>
      <c r="H569" s="22"/>
      <c r="I569" s="99"/>
      <c r="J569" s="99"/>
      <c r="L569" s="100"/>
      <c r="M569" s="19"/>
    </row>
    <row r="570" spans="2:13">
      <c r="B570" s="19"/>
      <c r="C570" s="78"/>
      <c r="D570" s="78"/>
      <c r="E570" s="79"/>
      <c r="F570" s="79"/>
      <c r="G570" s="79"/>
      <c r="H570" s="22"/>
      <c r="I570" s="99"/>
      <c r="J570" s="99"/>
      <c r="L570" s="100"/>
      <c r="M570" s="19"/>
    </row>
    <row r="571" spans="2:13">
      <c r="B571" s="19"/>
      <c r="C571" s="78"/>
      <c r="D571" s="78"/>
      <c r="E571" s="79"/>
      <c r="F571" s="79"/>
      <c r="G571" s="79"/>
      <c r="H571" s="22"/>
      <c r="I571" s="99"/>
      <c r="J571" s="99"/>
      <c r="L571" s="100"/>
      <c r="M571" s="19"/>
    </row>
    <row r="572" spans="2:13">
      <c r="B572" s="19"/>
      <c r="C572" s="78"/>
      <c r="D572" s="78"/>
      <c r="E572" s="79"/>
      <c r="F572" s="79"/>
      <c r="G572" s="79"/>
      <c r="H572" s="22"/>
      <c r="I572" s="99"/>
      <c r="J572" s="99"/>
      <c r="L572" s="100"/>
      <c r="M572" s="19"/>
    </row>
    <row r="573" spans="2:13">
      <c r="B573" s="19"/>
      <c r="C573" s="78"/>
      <c r="D573" s="78"/>
      <c r="E573" s="79"/>
      <c r="F573" s="79"/>
      <c r="G573" s="79"/>
      <c r="H573" s="22"/>
      <c r="I573" s="99"/>
      <c r="J573" s="99"/>
      <c r="L573" s="100"/>
      <c r="M573" s="19"/>
    </row>
    <row r="574" spans="2:13">
      <c r="B574" s="19"/>
      <c r="C574" s="78"/>
      <c r="D574" s="78"/>
      <c r="E574" s="79"/>
      <c r="F574" s="79"/>
      <c r="G574" s="79"/>
      <c r="H574" s="22"/>
      <c r="I574" s="99"/>
      <c r="J574" s="99"/>
      <c r="L574" s="100"/>
      <c r="M574" s="19"/>
    </row>
    <row r="575" spans="2:13">
      <c r="B575" s="19"/>
      <c r="C575" s="78"/>
      <c r="D575" s="78"/>
      <c r="E575" s="79"/>
      <c r="F575" s="79"/>
      <c r="G575" s="79"/>
      <c r="H575" s="22"/>
      <c r="I575" s="99"/>
      <c r="J575" s="99"/>
      <c r="L575" s="100"/>
      <c r="M575" s="19"/>
    </row>
    <row r="576" spans="2:13">
      <c r="B576" s="19"/>
      <c r="C576" s="78"/>
      <c r="D576" s="78"/>
      <c r="E576" s="79"/>
      <c r="F576" s="79"/>
      <c r="G576" s="79"/>
      <c r="H576" s="22"/>
      <c r="I576" s="99"/>
      <c r="J576" s="99"/>
      <c r="L576" s="100"/>
      <c r="M576" s="19"/>
    </row>
    <row r="577" spans="2:13">
      <c r="B577" s="19"/>
      <c r="C577" s="78"/>
      <c r="D577" s="78"/>
      <c r="E577" s="79"/>
      <c r="F577" s="79"/>
      <c r="G577" s="79"/>
      <c r="H577" s="22"/>
      <c r="I577" s="99"/>
      <c r="J577" s="99"/>
      <c r="L577" s="100"/>
      <c r="M577" s="19"/>
    </row>
    <row r="578" spans="2:13">
      <c r="B578" s="19"/>
      <c r="C578" s="78"/>
      <c r="D578" s="78"/>
      <c r="E578" s="79"/>
      <c r="F578" s="79"/>
      <c r="G578" s="79"/>
      <c r="H578" s="22"/>
      <c r="I578" s="99"/>
      <c r="J578" s="99"/>
      <c r="L578" s="100"/>
      <c r="M578" s="19"/>
    </row>
    <row r="579" spans="2:13">
      <c r="B579" s="19"/>
      <c r="C579" s="78"/>
      <c r="D579" s="78"/>
      <c r="E579" s="79"/>
      <c r="F579" s="79"/>
      <c r="G579" s="79"/>
      <c r="H579" s="22"/>
      <c r="I579" s="99"/>
      <c r="J579" s="99"/>
      <c r="L579" s="100"/>
      <c r="M579" s="19"/>
    </row>
    <row r="580" spans="2:13">
      <c r="B580" s="19"/>
      <c r="C580" s="78"/>
      <c r="D580" s="78"/>
      <c r="E580" s="79"/>
      <c r="F580" s="79"/>
      <c r="G580" s="79"/>
      <c r="H580" s="22"/>
      <c r="I580" s="99"/>
      <c r="J580" s="99"/>
      <c r="L580" s="100"/>
      <c r="M580" s="19"/>
    </row>
    <row r="581" spans="2:13">
      <c r="B581" s="19"/>
      <c r="C581" s="78"/>
      <c r="D581" s="78"/>
      <c r="E581" s="79"/>
      <c r="F581" s="79"/>
      <c r="G581" s="79"/>
      <c r="H581" s="22"/>
      <c r="I581" s="99"/>
      <c r="J581" s="99"/>
      <c r="L581" s="100"/>
      <c r="M581" s="19"/>
    </row>
    <row r="582" spans="2:13">
      <c r="B582" s="19"/>
      <c r="C582" s="78"/>
      <c r="D582" s="78"/>
      <c r="E582" s="79"/>
      <c r="F582" s="79"/>
      <c r="G582" s="79"/>
      <c r="H582" s="22"/>
      <c r="I582" s="99"/>
      <c r="J582" s="99"/>
      <c r="L582" s="100"/>
      <c r="M582" s="19"/>
    </row>
    <row r="583" spans="2:13">
      <c r="B583" s="19"/>
      <c r="C583" s="78"/>
      <c r="D583" s="78"/>
      <c r="E583" s="79"/>
      <c r="F583" s="79"/>
      <c r="G583" s="79"/>
      <c r="H583" s="22"/>
      <c r="I583" s="99"/>
      <c r="J583" s="99"/>
      <c r="L583" s="99"/>
      <c r="M583" s="19"/>
    </row>
    <row r="584" spans="2:13">
      <c r="B584" s="19"/>
      <c r="C584" s="78"/>
      <c r="D584" s="78"/>
      <c r="E584" s="79"/>
      <c r="F584" s="79"/>
      <c r="G584" s="79"/>
      <c r="H584" s="22"/>
      <c r="I584" s="99"/>
      <c r="J584" s="99"/>
      <c r="L584" s="99"/>
      <c r="M584" s="19"/>
    </row>
    <row r="585" spans="2:13">
      <c r="B585" s="19"/>
      <c r="C585" s="78"/>
      <c r="D585" s="78"/>
      <c r="E585" s="79"/>
      <c r="F585" s="79"/>
      <c r="G585" s="79"/>
      <c r="H585" s="22"/>
      <c r="I585" s="99"/>
      <c r="J585" s="99"/>
      <c r="L585" s="99"/>
      <c r="M585" s="19"/>
    </row>
    <row r="586" spans="2:13">
      <c r="B586" s="19"/>
      <c r="C586" s="78"/>
      <c r="D586" s="78"/>
      <c r="E586" s="79"/>
      <c r="F586" s="79"/>
      <c r="G586" s="79"/>
      <c r="H586" s="22"/>
      <c r="I586" s="99"/>
      <c r="J586" s="99"/>
      <c r="L586" s="99"/>
      <c r="M586" s="19"/>
    </row>
    <row r="587" spans="2:13">
      <c r="B587" s="19"/>
      <c r="C587" s="78"/>
      <c r="D587" s="78"/>
      <c r="E587" s="79"/>
      <c r="F587" s="79"/>
      <c r="G587" s="79"/>
      <c r="H587" s="22"/>
      <c r="I587" s="99"/>
      <c r="J587" s="99"/>
      <c r="L587" s="99"/>
      <c r="M587" s="19"/>
    </row>
    <row r="588" spans="2:13">
      <c r="B588" s="19"/>
      <c r="C588" s="78"/>
      <c r="D588" s="78"/>
      <c r="E588" s="79"/>
      <c r="F588" s="79"/>
      <c r="G588" s="79"/>
      <c r="H588" s="22"/>
      <c r="I588" s="99"/>
      <c r="J588" s="99"/>
      <c r="L588" s="99"/>
      <c r="M588" s="19"/>
    </row>
    <row r="589" spans="2:13">
      <c r="B589" s="19"/>
      <c r="C589" s="78"/>
      <c r="D589" s="78"/>
      <c r="E589" s="79"/>
      <c r="F589" s="79"/>
      <c r="G589" s="79"/>
      <c r="H589" s="22"/>
      <c r="I589" s="99"/>
      <c r="J589" s="99"/>
      <c r="L589" s="99"/>
      <c r="M589" s="19"/>
    </row>
    <row r="590" spans="2:13">
      <c r="B590" s="19"/>
      <c r="C590" s="78"/>
      <c r="D590" s="78"/>
      <c r="E590" s="79"/>
      <c r="F590" s="79"/>
      <c r="G590" s="79"/>
      <c r="H590" s="22"/>
      <c r="I590" s="99"/>
      <c r="J590" s="99"/>
      <c r="L590" s="99"/>
      <c r="M590" s="19"/>
    </row>
    <row r="591" spans="2:13">
      <c r="B591" s="19"/>
      <c r="C591" s="78"/>
      <c r="D591" s="78"/>
      <c r="E591" s="79"/>
      <c r="F591" s="79"/>
      <c r="G591" s="79"/>
      <c r="H591" s="22"/>
      <c r="I591" s="99"/>
      <c r="J591" s="99"/>
      <c r="L591" s="99"/>
      <c r="M591" s="19"/>
    </row>
    <row r="592" spans="2:13">
      <c r="B592" s="19"/>
      <c r="C592" s="78"/>
      <c r="D592" s="78"/>
      <c r="E592" s="79"/>
      <c r="F592" s="79"/>
      <c r="G592" s="79"/>
      <c r="H592" s="22"/>
      <c r="I592" s="99"/>
      <c r="J592" s="99"/>
      <c r="L592" s="99"/>
      <c r="M592" s="19"/>
    </row>
    <row r="593" spans="2:13">
      <c r="B593" s="19"/>
      <c r="C593" s="78"/>
      <c r="D593" s="78"/>
      <c r="E593" s="79"/>
      <c r="F593" s="79"/>
      <c r="G593" s="79"/>
      <c r="H593" s="22"/>
      <c r="I593" s="99"/>
      <c r="J593" s="99"/>
      <c r="L593" s="99"/>
      <c r="M593" s="19"/>
    </row>
    <row r="594" spans="2:13">
      <c r="B594" s="19"/>
      <c r="C594" s="78"/>
      <c r="D594" s="78"/>
      <c r="E594" s="79"/>
      <c r="F594" s="79"/>
      <c r="G594" s="79"/>
      <c r="H594" s="22"/>
      <c r="I594" s="99"/>
      <c r="J594" s="99"/>
      <c r="L594" s="99"/>
      <c r="M594" s="19"/>
    </row>
    <row r="595" spans="2:13">
      <c r="B595" s="19"/>
      <c r="C595" s="78"/>
      <c r="D595" s="78"/>
      <c r="E595" s="79"/>
      <c r="F595" s="79"/>
      <c r="G595" s="79"/>
      <c r="H595" s="22"/>
      <c r="I595" s="99"/>
      <c r="J595" s="99"/>
      <c r="L595" s="99"/>
      <c r="M595" s="19"/>
    </row>
    <row r="596" spans="2:13">
      <c r="B596" s="19"/>
      <c r="C596" s="78"/>
      <c r="D596" s="78"/>
      <c r="E596" s="79"/>
      <c r="F596" s="79"/>
      <c r="G596" s="79"/>
      <c r="H596" s="22"/>
      <c r="I596" s="99"/>
      <c r="J596" s="99"/>
      <c r="L596" s="99"/>
      <c r="M596" s="19"/>
    </row>
    <row r="597" spans="2:13">
      <c r="B597" s="19"/>
      <c r="C597" s="78"/>
      <c r="D597" s="78"/>
      <c r="E597" s="79"/>
      <c r="F597" s="79"/>
      <c r="G597" s="79"/>
      <c r="H597" s="22"/>
      <c r="I597" s="99"/>
      <c r="J597" s="99"/>
      <c r="L597" s="99"/>
      <c r="M597" s="19"/>
    </row>
    <row r="598" spans="2:13">
      <c r="B598" s="19"/>
      <c r="C598" s="78"/>
      <c r="D598" s="78"/>
      <c r="E598" s="79"/>
      <c r="F598" s="79"/>
      <c r="G598" s="79"/>
      <c r="H598" s="22"/>
      <c r="I598" s="99"/>
      <c r="J598" s="99"/>
      <c r="L598" s="99"/>
      <c r="M598" s="19"/>
    </row>
    <row r="599" spans="2:13">
      <c r="B599" s="19"/>
      <c r="C599" s="78"/>
      <c r="D599" s="78"/>
      <c r="E599" s="79"/>
      <c r="F599" s="79"/>
      <c r="G599" s="79"/>
      <c r="H599" s="22"/>
      <c r="I599" s="99"/>
      <c r="J599" s="99"/>
      <c r="L599" s="99"/>
      <c r="M599" s="19"/>
    </row>
    <row r="600" spans="2:13">
      <c r="B600" s="19"/>
      <c r="C600" s="78"/>
      <c r="D600" s="78"/>
      <c r="E600" s="79"/>
      <c r="F600" s="79"/>
      <c r="G600" s="79"/>
      <c r="H600" s="22"/>
      <c r="I600" s="99"/>
      <c r="J600" s="99"/>
      <c r="L600" s="99"/>
      <c r="M600" s="19"/>
    </row>
    <row r="601" spans="2:13">
      <c r="B601" s="19"/>
      <c r="C601" s="78"/>
      <c r="D601" s="78"/>
      <c r="E601" s="79"/>
      <c r="F601" s="79"/>
      <c r="G601" s="79"/>
      <c r="H601" s="22"/>
      <c r="I601" s="99"/>
      <c r="J601" s="99"/>
      <c r="L601" s="99"/>
      <c r="M601" s="19"/>
    </row>
    <row r="602" spans="2:13">
      <c r="B602" s="19"/>
      <c r="C602" s="78"/>
      <c r="D602" s="78"/>
      <c r="E602" s="79"/>
      <c r="F602" s="79"/>
      <c r="G602" s="79"/>
      <c r="H602" s="22"/>
      <c r="I602" s="99"/>
      <c r="J602" s="99"/>
      <c r="L602" s="99"/>
      <c r="M602" s="19"/>
    </row>
    <row r="603" spans="2:13">
      <c r="B603" s="19"/>
      <c r="C603" s="78"/>
      <c r="D603" s="78"/>
      <c r="E603" s="79"/>
      <c r="F603" s="79"/>
      <c r="G603" s="79"/>
      <c r="H603" s="22"/>
      <c r="I603" s="99"/>
      <c r="J603" s="99"/>
      <c r="L603" s="99"/>
      <c r="M603" s="19"/>
    </row>
    <row r="604" spans="2:13">
      <c r="B604" s="19"/>
      <c r="C604" s="78"/>
      <c r="D604" s="78"/>
      <c r="E604" s="79"/>
      <c r="F604" s="79"/>
      <c r="G604" s="79"/>
      <c r="H604" s="22"/>
      <c r="I604" s="99"/>
      <c r="J604" s="99"/>
      <c r="L604" s="99"/>
      <c r="M604" s="19"/>
    </row>
    <row r="605" spans="2:13">
      <c r="B605" s="19"/>
      <c r="C605" s="78"/>
      <c r="D605" s="78"/>
      <c r="E605" s="79"/>
      <c r="F605" s="79"/>
      <c r="G605" s="79"/>
      <c r="H605" s="22"/>
      <c r="I605" s="99"/>
      <c r="J605" s="99"/>
      <c r="L605" s="99"/>
      <c r="M605" s="19"/>
    </row>
    <row r="606" spans="2:13">
      <c r="B606" s="19"/>
      <c r="C606" s="78"/>
      <c r="D606" s="78"/>
      <c r="E606" s="79"/>
      <c r="F606" s="79"/>
      <c r="G606" s="79"/>
      <c r="H606" s="22"/>
      <c r="I606" s="99"/>
      <c r="J606" s="99"/>
      <c r="L606" s="99"/>
      <c r="M606" s="19"/>
    </row>
    <row r="607" spans="2:13">
      <c r="B607" s="19"/>
      <c r="C607" s="78"/>
      <c r="D607" s="78"/>
      <c r="E607" s="79"/>
      <c r="F607" s="79"/>
      <c r="G607" s="79"/>
      <c r="H607" s="22"/>
      <c r="I607" s="99"/>
      <c r="J607" s="99"/>
      <c r="L607" s="99"/>
      <c r="M607" s="19"/>
    </row>
    <row r="608" spans="2:13">
      <c r="B608" s="19"/>
      <c r="C608" s="78"/>
      <c r="D608" s="78"/>
      <c r="E608" s="79"/>
      <c r="F608" s="79"/>
      <c r="G608" s="79"/>
      <c r="H608" s="22"/>
      <c r="I608" s="99"/>
      <c r="J608" s="99"/>
      <c r="L608" s="99"/>
      <c r="M608" s="19"/>
    </row>
    <row r="609" spans="2:13">
      <c r="B609" s="19"/>
      <c r="C609" s="78"/>
      <c r="D609" s="78"/>
      <c r="E609" s="79"/>
      <c r="F609" s="79"/>
      <c r="G609" s="79"/>
      <c r="H609" s="22"/>
      <c r="I609" s="99"/>
      <c r="J609" s="99"/>
      <c r="L609" s="99"/>
      <c r="M609" s="19"/>
    </row>
    <row r="610" spans="2:13">
      <c r="B610" s="19"/>
      <c r="C610" s="78"/>
      <c r="D610" s="78"/>
      <c r="E610" s="79"/>
      <c r="F610" s="79"/>
      <c r="G610" s="79"/>
      <c r="H610" s="22"/>
      <c r="I610" s="99"/>
      <c r="J610" s="99"/>
      <c r="L610" s="99"/>
      <c r="M610" s="19"/>
    </row>
    <row r="611" spans="2:13">
      <c r="B611" s="19"/>
      <c r="C611" s="78"/>
      <c r="D611" s="78"/>
      <c r="E611" s="79"/>
      <c r="F611" s="79"/>
      <c r="G611" s="79"/>
      <c r="H611" s="22"/>
      <c r="I611" s="99"/>
      <c r="J611" s="99"/>
      <c r="L611" s="99"/>
      <c r="M611" s="19"/>
    </row>
    <row r="612" spans="2:13">
      <c r="B612" s="19"/>
      <c r="C612" s="78"/>
      <c r="D612" s="78"/>
      <c r="E612" s="79"/>
      <c r="F612" s="79"/>
      <c r="G612" s="79"/>
      <c r="H612" s="22"/>
      <c r="I612" s="99"/>
      <c r="J612" s="99"/>
      <c r="L612" s="99"/>
      <c r="M612" s="19"/>
    </row>
    <row r="613" spans="2:13">
      <c r="B613" s="19"/>
      <c r="C613" s="78"/>
      <c r="D613" s="78"/>
      <c r="E613" s="79"/>
      <c r="F613" s="79"/>
      <c r="G613" s="79"/>
      <c r="H613" s="22"/>
      <c r="I613" s="99"/>
      <c r="J613" s="99"/>
      <c r="L613" s="99"/>
      <c r="M613" s="19"/>
    </row>
    <row r="614" spans="2:13">
      <c r="B614" s="19"/>
      <c r="C614" s="78"/>
      <c r="D614" s="78"/>
      <c r="E614" s="79"/>
      <c r="F614" s="79"/>
      <c r="G614" s="79"/>
      <c r="H614" s="22"/>
      <c r="I614" s="99"/>
      <c r="J614" s="99"/>
      <c r="L614" s="99"/>
      <c r="M614" s="19"/>
    </row>
    <row r="615" spans="2:13">
      <c r="B615" s="19"/>
      <c r="C615" s="78"/>
      <c r="D615" s="78"/>
      <c r="E615" s="79"/>
      <c r="F615" s="79"/>
      <c r="G615" s="79"/>
      <c r="H615" s="22"/>
      <c r="I615" s="99"/>
      <c r="J615" s="99"/>
      <c r="L615" s="99"/>
      <c r="M615" s="19"/>
    </row>
    <row r="616" spans="2:13">
      <c r="B616" s="19"/>
      <c r="C616" s="78"/>
      <c r="D616" s="78"/>
      <c r="E616" s="79"/>
      <c r="F616" s="79"/>
      <c r="G616" s="79"/>
      <c r="H616" s="22"/>
      <c r="I616" s="99"/>
      <c r="J616" s="99"/>
      <c r="L616" s="99"/>
      <c r="M616" s="19"/>
    </row>
    <row r="617" spans="2:13">
      <c r="B617" s="19"/>
      <c r="C617" s="78"/>
      <c r="D617" s="78"/>
      <c r="E617" s="79"/>
      <c r="F617" s="79"/>
      <c r="G617" s="79"/>
      <c r="H617" s="22"/>
      <c r="I617" s="99"/>
      <c r="J617" s="99"/>
      <c r="L617" s="99"/>
      <c r="M617" s="19"/>
    </row>
    <row r="618" spans="2:13">
      <c r="B618" s="19"/>
      <c r="C618" s="78"/>
      <c r="D618" s="78"/>
      <c r="E618" s="79"/>
      <c r="F618" s="79"/>
      <c r="G618" s="79"/>
      <c r="H618" s="22"/>
      <c r="I618" s="99"/>
      <c r="J618" s="99"/>
      <c r="L618" s="99"/>
      <c r="M618" s="19"/>
    </row>
    <row r="619" spans="2:13">
      <c r="B619" s="19"/>
      <c r="C619" s="78"/>
      <c r="D619" s="78"/>
      <c r="E619" s="79"/>
      <c r="F619" s="79"/>
      <c r="G619" s="79"/>
      <c r="H619" s="22"/>
      <c r="I619" s="99"/>
      <c r="J619" s="99"/>
      <c r="L619" s="99"/>
      <c r="M619" s="19"/>
    </row>
    <row r="620" spans="2:13">
      <c r="B620" s="19"/>
      <c r="C620" s="78"/>
      <c r="D620" s="78"/>
      <c r="E620" s="79"/>
      <c r="F620" s="79"/>
      <c r="G620" s="79"/>
      <c r="H620" s="22"/>
      <c r="I620" s="99"/>
      <c r="J620" s="99"/>
      <c r="L620" s="99"/>
      <c r="M620" s="19"/>
    </row>
    <row r="621" spans="2:13">
      <c r="B621" s="19"/>
      <c r="C621" s="78"/>
      <c r="D621" s="78"/>
      <c r="E621" s="79"/>
      <c r="F621" s="79"/>
      <c r="G621" s="79"/>
      <c r="H621" s="22"/>
      <c r="I621" s="99"/>
      <c r="J621" s="99"/>
      <c r="L621" s="99"/>
      <c r="M621" s="19"/>
    </row>
    <row r="622" spans="2:13">
      <c r="B622" s="19"/>
      <c r="C622" s="78"/>
      <c r="D622" s="78"/>
      <c r="E622" s="79"/>
      <c r="F622" s="79"/>
      <c r="G622" s="79"/>
      <c r="H622" s="22"/>
      <c r="I622" s="99"/>
      <c r="J622" s="99"/>
      <c r="L622" s="99"/>
      <c r="M622" s="19"/>
    </row>
    <row r="623" spans="2:13">
      <c r="B623" s="19"/>
      <c r="C623" s="78"/>
      <c r="D623" s="78"/>
      <c r="E623" s="79"/>
      <c r="F623" s="79"/>
      <c r="G623" s="79"/>
      <c r="H623" s="22"/>
      <c r="I623" s="99"/>
      <c r="J623" s="99"/>
      <c r="L623" s="99"/>
      <c r="M623" s="19"/>
    </row>
    <row r="624" spans="2:13">
      <c r="B624" s="19"/>
      <c r="C624" s="78"/>
      <c r="D624" s="78"/>
      <c r="E624" s="79"/>
      <c r="F624" s="79"/>
      <c r="G624" s="79"/>
      <c r="H624" s="22"/>
      <c r="I624" s="99"/>
      <c r="J624" s="99"/>
      <c r="L624" s="99"/>
      <c r="M624" s="19"/>
    </row>
    <row r="625" spans="2:13">
      <c r="B625" s="19"/>
      <c r="C625" s="78"/>
      <c r="D625" s="78"/>
      <c r="E625" s="79"/>
      <c r="F625" s="79"/>
      <c r="G625" s="79"/>
      <c r="H625" s="22"/>
      <c r="I625" s="99"/>
      <c r="J625" s="99"/>
      <c r="L625" s="99"/>
      <c r="M625" s="19"/>
    </row>
    <row r="626" spans="2:13">
      <c r="B626" s="19"/>
      <c r="C626" s="78"/>
      <c r="D626" s="78"/>
      <c r="E626" s="79"/>
      <c r="F626" s="79"/>
      <c r="G626" s="79"/>
      <c r="H626" s="22"/>
      <c r="I626" s="99"/>
      <c r="J626" s="99"/>
      <c r="L626" s="99"/>
      <c r="M626" s="19"/>
    </row>
    <row r="627" spans="2:13">
      <c r="B627" s="19"/>
      <c r="C627" s="78"/>
      <c r="D627" s="78"/>
      <c r="E627" s="79"/>
      <c r="F627" s="79"/>
      <c r="G627" s="79"/>
      <c r="H627" s="22"/>
      <c r="I627" s="99"/>
      <c r="J627" s="99"/>
      <c r="L627" s="99"/>
      <c r="M627" s="19"/>
    </row>
    <row r="628" spans="2:13">
      <c r="B628" s="19"/>
      <c r="C628" s="78"/>
      <c r="D628" s="78"/>
      <c r="E628" s="79"/>
      <c r="F628" s="79"/>
      <c r="G628" s="79"/>
      <c r="H628" s="22"/>
      <c r="I628" s="99"/>
      <c r="J628" s="99"/>
      <c r="L628" s="99"/>
      <c r="M628" s="19"/>
    </row>
    <row r="629" spans="2:13">
      <c r="B629" s="19"/>
      <c r="C629" s="78"/>
      <c r="D629" s="78"/>
      <c r="E629" s="79"/>
      <c r="F629" s="79"/>
      <c r="G629" s="79"/>
      <c r="H629" s="22"/>
      <c r="I629" s="99"/>
      <c r="J629" s="99"/>
      <c r="L629" s="99"/>
      <c r="M629" s="19"/>
    </row>
    <row r="630" spans="2:13">
      <c r="B630" s="19"/>
      <c r="C630" s="78"/>
      <c r="D630" s="78"/>
      <c r="E630" s="79"/>
      <c r="F630" s="79"/>
      <c r="G630" s="79"/>
      <c r="H630" s="22"/>
      <c r="I630" s="99"/>
      <c r="J630" s="99"/>
      <c r="L630" s="99"/>
      <c r="M630" s="19"/>
    </row>
    <row r="631" spans="2:13">
      <c r="B631" s="19"/>
      <c r="C631" s="78"/>
      <c r="D631" s="78"/>
      <c r="E631" s="79"/>
      <c r="F631" s="79"/>
      <c r="G631" s="79"/>
      <c r="H631" s="22"/>
      <c r="I631" s="99"/>
      <c r="J631" s="99"/>
      <c r="L631" s="99"/>
      <c r="M631" s="19"/>
    </row>
    <row r="632" spans="2:13">
      <c r="B632" s="19"/>
      <c r="C632" s="78"/>
      <c r="D632" s="78"/>
      <c r="E632" s="79"/>
      <c r="F632" s="79"/>
      <c r="G632" s="79"/>
      <c r="H632" s="22"/>
      <c r="I632" s="99"/>
      <c r="J632" s="99"/>
      <c r="L632" s="99"/>
      <c r="M632" s="19"/>
    </row>
    <row r="633" spans="2:13">
      <c r="B633" s="19"/>
      <c r="C633" s="78"/>
      <c r="D633" s="78"/>
      <c r="E633" s="79"/>
      <c r="F633" s="79"/>
      <c r="G633" s="79"/>
      <c r="H633" s="22"/>
      <c r="I633" s="99"/>
      <c r="J633" s="99"/>
      <c r="L633" s="99"/>
      <c r="M633" s="19"/>
    </row>
    <row r="634" spans="2:13">
      <c r="B634" s="19"/>
      <c r="C634" s="78"/>
      <c r="D634" s="78"/>
      <c r="E634" s="79"/>
      <c r="F634" s="79"/>
      <c r="G634" s="79"/>
      <c r="H634" s="22"/>
      <c r="I634" s="99"/>
      <c r="J634" s="99"/>
      <c r="L634" s="99"/>
      <c r="M634" s="19"/>
    </row>
    <row r="635" spans="2:13">
      <c r="B635" s="19"/>
      <c r="C635" s="78"/>
      <c r="D635" s="78"/>
      <c r="E635" s="79"/>
      <c r="F635" s="79"/>
      <c r="G635" s="79"/>
      <c r="H635" s="22"/>
      <c r="I635" s="99"/>
      <c r="J635" s="99"/>
      <c r="L635" s="99"/>
      <c r="M635" s="19"/>
    </row>
    <row r="636" spans="2:13">
      <c r="B636" s="19"/>
      <c r="C636" s="78"/>
      <c r="D636" s="78"/>
      <c r="E636" s="79"/>
      <c r="F636" s="79"/>
      <c r="G636" s="79"/>
      <c r="H636" s="22"/>
      <c r="I636" s="99"/>
      <c r="J636" s="99"/>
      <c r="L636" s="99"/>
      <c r="M636" s="19"/>
    </row>
    <row r="637" spans="2:13">
      <c r="B637" s="19"/>
      <c r="C637" s="78"/>
      <c r="D637" s="78"/>
      <c r="E637" s="79"/>
      <c r="F637" s="79"/>
      <c r="G637" s="79"/>
      <c r="H637" s="22"/>
      <c r="I637" s="99"/>
      <c r="J637" s="99"/>
      <c r="L637" s="99"/>
      <c r="M637" s="19"/>
    </row>
    <row r="638" spans="2:13">
      <c r="B638" s="19"/>
      <c r="C638" s="78"/>
      <c r="D638" s="78"/>
      <c r="E638" s="79"/>
      <c r="F638" s="79"/>
      <c r="G638" s="79"/>
      <c r="H638" s="22"/>
      <c r="I638" s="99"/>
      <c r="J638" s="99"/>
      <c r="L638" s="99"/>
      <c r="M638" s="19"/>
    </row>
    <row r="639" spans="2:13">
      <c r="B639" s="19"/>
      <c r="C639" s="78"/>
      <c r="D639" s="78"/>
      <c r="E639" s="79"/>
      <c r="F639" s="79"/>
      <c r="G639" s="79"/>
      <c r="H639" s="22"/>
      <c r="I639" s="99"/>
      <c r="J639" s="99"/>
      <c r="L639" s="99"/>
      <c r="M639" s="19"/>
    </row>
    <row r="640" spans="2:13">
      <c r="B640" s="19"/>
      <c r="C640" s="78"/>
      <c r="D640" s="78"/>
      <c r="E640" s="79"/>
      <c r="F640" s="79"/>
      <c r="G640" s="79"/>
      <c r="H640" s="22"/>
      <c r="I640" s="99"/>
      <c r="J640" s="99"/>
      <c r="L640" s="99"/>
      <c r="M640" s="19"/>
    </row>
    <row r="641" spans="2:13">
      <c r="B641" s="19"/>
      <c r="C641" s="78"/>
      <c r="D641" s="78"/>
      <c r="E641" s="79"/>
      <c r="F641" s="79"/>
      <c r="G641" s="79"/>
      <c r="H641" s="22"/>
      <c r="I641" s="99"/>
      <c r="J641" s="99"/>
      <c r="L641" s="99"/>
      <c r="M641" s="19"/>
    </row>
    <row r="642" spans="2:13">
      <c r="B642" s="19"/>
      <c r="C642" s="78"/>
      <c r="D642" s="78"/>
      <c r="E642" s="79"/>
      <c r="F642" s="79"/>
      <c r="G642" s="79"/>
      <c r="H642" s="22"/>
      <c r="I642" s="99"/>
      <c r="J642" s="99"/>
      <c r="L642" s="99"/>
      <c r="M642" s="19"/>
    </row>
    <row r="643" spans="2:13">
      <c r="B643" s="19"/>
      <c r="C643" s="78"/>
      <c r="D643" s="78"/>
      <c r="E643" s="79"/>
      <c r="F643" s="79"/>
      <c r="G643" s="79"/>
      <c r="H643" s="22"/>
      <c r="I643" s="99"/>
      <c r="J643" s="99"/>
      <c r="L643" s="99"/>
      <c r="M643" s="19"/>
    </row>
    <row r="644" spans="2:13">
      <c r="B644" s="19"/>
      <c r="C644" s="78"/>
      <c r="D644" s="78"/>
      <c r="E644" s="79"/>
      <c r="F644" s="79"/>
      <c r="G644" s="79"/>
      <c r="H644" s="22"/>
      <c r="I644" s="99"/>
      <c r="J644" s="99"/>
      <c r="L644" s="99"/>
      <c r="M644" s="19"/>
    </row>
    <row r="645" spans="2:13">
      <c r="B645" s="19"/>
      <c r="C645" s="78"/>
      <c r="D645" s="78"/>
      <c r="E645" s="79"/>
      <c r="F645" s="79"/>
      <c r="G645" s="79"/>
      <c r="H645" s="22"/>
      <c r="I645" s="99"/>
      <c r="J645" s="99"/>
      <c r="L645" s="99"/>
      <c r="M645" s="19"/>
    </row>
    <row r="646" spans="2:13">
      <c r="B646" s="19"/>
      <c r="C646" s="78"/>
      <c r="D646" s="78"/>
      <c r="E646" s="79"/>
      <c r="F646" s="79"/>
      <c r="G646" s="79"/>
      <c r="H646" s="22"/>
      <c r="I646" s="99"/>
      <c r="J646" s="99"/>
      <c r="L646" s="99"/>
      <c r="M646" s="19"/>
    </row>
    <row r="647" spans="2:13">
      <c r="B647" s="19"/>
      <c r="C647" s="78"/>
      <c r="D647" s="78"/>
      <c r="E647" s="79"/>
      <c r="F647" s="79"/>
      <c r="G647" s="79"/>
      <c r="H647" s="22"/>
      <c r="I647" s="99"/>
      <c r="J647" s="99"/>
      <c r="L647" s="99"/>
      <c r="M647" s="19"/>
    </row>
    <row r="648" spans="2:13">
      <c r="B648" s="19"/>
      <c r="C648" s="78"/>
      <c r="D648" s="78"/>
      <c r="E648" s="79"/>
      <c r="F648" s="79"/>
      <c r="G648" s="79"/>
      <c r="H648" s="22"/>
      <c r="I648" s="99"/>
      <c r="J648" s="99"/>
      <c r="L648" s="99"/>
      <c r="M648" s="19"/>
    </row>
    <row r="649" spans="2:13">
      <c r="B649" s="19"/>
      <c r="C649" s="78"/>
      <c r="D649" s="78"/>
      <c r="E649" s="79"/>
      <c r="F649" s="79"/>
      <c r="G649" s="79"/>
      <c r="H649" s="22"/>
      <c r="I649" s="99"/>
      <c r="J649" s="99"/>
      <c r="L649" s="99"/>
      <c r="M649" s="19"/>
    </row>
    <row r="650" spans="2:13">
      <c r="B650" s="19"/>
      <c r="C650" s="78"/>
      <c r="D650" s="78"/>
      <c r="E650" s="79"/>
      <c r="F650" s="79"/>
      <c r="G650" s="79"/>
      <c r="H650" s="22"/>
      <c r="I650" s="99"/>
      <c r="J650" s="99"/>
      <c r="L650" s="99"/>
      <c r="M650" s="19"/>
    </row>
    <row r="651" spans="2:13">
      <c r="B651" s="19"/>
      <c r="C651" s="78"/>
      <c r="D651" s="78"/>
      <c r="E651" s="79"/>
      <c r="F651" s="79"/>
      <c r="G651" s="79"/>
      <c r="H651" s="22"/>
      <c r="I651" s="99"/>
      <c r="J651" s="99"/>
      <c r="L651" s="99"/>
      <c r="M651" s="19"/>
    </row>
    <row r="652" spans="2:13">
      <c r="B652" s="19"/>
      <c r="C652" s="78"/>
      <c r="D652" s="78"/>
      <c r="E652" s="79"/>
      <c r="F652" s="79"/>
      <c r="G652" s="79"/>
      <c r="H652" s="22"/>
      <c r="I652" s="99"/>
      <c r="J652" s="99"/>
      <c r="L652" s="99"/>
      <c r="M652" s="19"/>
    </row>
    <row r="653" spans="2:13">
      <c r="B653" s="19"/>
      <c r="C653" s="78"/>
      <c r="D653" s="78"/>
      <c r="E653" s="79"/>
      <c r="F653" s="79"/>
      <c r="G653" s="79"/>
      <c r="H653" s="22"/>
      <c r="I653" s="99"/>
      <c r="J653" s="99"/>
      <c r="L653" s="99"/>
      <c r="M653" s="19"/>
    </row>
    <row r="654" spans="2:13">
      <c r="B654" s="19"/>
      <c r="C654" s="78"/>
      <c r="D654" s="78"/>
      <c r="E654" s="79"/>
      <c r="F654" s="79"/>
      <c r="G654" s="79"/>
      <c r="H654" s="22"/>
      <c r="I654" s="99"/>
      <c r="J654" s="99"/>
      <c r="L654" s="99"/>
      <c r="M654" s="19"/>
    </row>
    <row r="655" spans="2:13">
      <c r="B655" s="19"/>
      <c r="C655" s="78"/>
      <c r="D655" s="78"/>
      <c r="E655" s="79"/>
      <c r="F655" s="79"/>
      <c r="G655" s="79"/>
      <c r="H655" s="22"/>
      <c r="I655" s="99"/>
      <c r="J655" s="99"/>
      <c r="L655" s="99"/>
      <c r="M655" s="19"/>
    </row>
    <row r="656" spans="2:13">
      <c r="B656" s="19"/>
      <c r="C656" s="78"/>
      <c r="D656" s="78"/>
      <c r="E656" s="79"/>
      <c r="F656" s="79"/>
      <c r="G656" s="79"/>
      <c r="H656" s="22"/>
      <c r="I656" s="99"/>
      <c r="J656" s="99"/>
      <c r="L656" s="99"/>
      <c r="M656" s="19"/>
    </row>
    <row r="657" spans="2:13">
      <c r="B657" s="19"/>
      <c r="C657" s="78"/>
      <c r="D657" s="78"/>
      <c r="E657" s="79"/>
      <c r="F657" s="79"/>
      <c r="G657" s="79"/>
      <c r="H657" s="22"/>
      <c r="I657" s="99"/>
      <c r="J657" s="99"/>
      <c r="L657" s="99"/>
      <c r="M657" s="19"/>
    </row>
    <row r="658" spans="2:13">
      <c r="B658" s="19"/>
      <c r="C658" s="78"/>
      <c r="D658" s="78"/>
      <c r="E658" s="79"/>
      <c r="F658" s="79"/>
      <c r="G658" s="79"/>
      <c r="H658" s="22"/>
      <c r="I658" s="99"/>
      <c r="J658" s="99"/>
      <c r="L658" s="99"/>
      <c r="M658" s="19"/>
    </row>
    <row r="659" spans="2:13">
      <c r="B659" s="19"/>
      <c r="C659" s="78"/>
      <c r="D659" s="78"/>
      <c r="E659" s="79"/>
      <c r="F659" s="79"/>
      <c r="G659" s="79"/>
      <c r="H659" s="22"/>
      <c r="I659" s="99"/>
      <c r="J659" s="99"/>
      <c r="L659" s="99"/>
      <c r="M659" s="19"/>
    </row>
    <row r="660" spans="2:13">
      <c r="B660" s="19"/>
      <c r="C660" s="78"/>
      <c r="D660" s="78"/>
      <c r="E660" s="79"/>
      <c r="F660" s="79"/>
      <c r="G660" s="79"/>
      <c r="H660" s="22"/>
      <c r="I660" s="99"/>
      <c r="J660" s="99"/>
      <c r="L660" s="99"/>
      <c r="M660" s="19"/>
    </row>
    <row r="661" spans="2:13">
      <c r="B661" s="19"/>
      <c r="C661" s="78"/>
      <c r="D661" s="78"/>
      <c r="E661" s="79"/>
      <c r="F661" s="79"/>
      <c r="G661" s="79"/>
      <c r="H661" s="22"/>
      <c r="I661" s="99"/>
      <c r="J661" s="99"/>
      <c r="L661" s="99"/>
      <c r="M661" s="19"/>
    </row>
    <row r="662" spans="2:13">
      <c r="B662" s="19"/>
      <c r="C662" s="78"/>
      <c r="D662" s="78"/>
      <c r="E662" s="79"/>
      <c r="F662" s="79"/>
      <c r="G662" s="79"/>
      <c r="H662" s="22"/>
      <c r="I662" s="99"/>
      <c r="J662" s="99"/>
      <c r="L662" s="99"/>
      <c r="M662" s="19"/>
    </row>
    <row r="663" spans="2:13">
      <c r="B663" s="19"/>
      <c r="C663" s="78"/>
      <c r="D663" s="78"/>
      <c r="E663" s="79"/>
      <c r="F663" s="79"/>
      <c r="G663" s="79"/>
      <c r="H663" s="22"/>
      <c r="I663" s="99"/>
      <c r="J663" s="99"/>
      <c r="L663" s="99"/>
      <c r="M663" s="19"/>
    </row>
    <row r="664" spans="2:13">
      <c r="B664" s="19"/>
      <c r="C664" s="78"/>
      <c r="D664" s="78"/>
      <c r="E664" s="79"/>
      <c r="F664" s="79"/>
      <c r="G664" s="79"/>
      <c r="H664" s="22"/>
      <c r="I664" s="99"/>
      <c r="J664" s="99"/>
      <c r="L664" s="99"/>
      <c r="M664" s="19"/>
    </row>
    <row r="665" spans="2:13">
      <c r="B665" s="19"/>
      <c r="C665" s="78"/>
      <c r="D665" s="78"/>
      <c r="E665" s="79"/>
      <c r="F665" s="79"/>
      <c r="G665" s="79"/>
      <c r="H665" s="22"/>
      <c r="I665" s="99"/>
      <c r="J665" s="99"/>
      <c r="L665" s="99"/>
      <c r="M665" s="19"/>
    </row>
    <row r="666" spans="2:13">
      <c r="B666" s="19"/>
      <c r="C666" s="78"/>
      <c r="D666" s="78"/>
      <c r="E666" s="79"/>
      <c r="F666" s="79"/>
      <c r="G666" s="79"/>
      <c r="H666" s="22"/>
      <c r="I666" s="99"/>
      <c r="J666" s="99"/>
      <c r="L666" s="99"/>
      <c r="M666" s="19"/>
    </row>
    <row r="667" spans="2:13">
      <c r="B667" s="19"/>
      <c r="C667" s="78"/>
      <c r="D667" s="78"/>
      <c r="E667" s="79"/>
      <c r="F667" s="79"/>
      <c r="G667" s="79"/>
      <c r="H667" s="22"/>
      <c r="I667" s="99"/>
      <c r="J667" s="99"/>
      <c r="L667" s="99"/>
      <c r="M667" s="19"/>
    </row>
    <row r="668" spans="2:13">
      <c r="B668" s="19"/>
      <c r="C668" s="78"/>
      <c r="D668" s="78"/>
      <c r="E668" s="79"/>
      <c r="F668" s="79"/>
      <c r="G668" s="79"/>
      <c r="H668" s="22"/>
      <c r="I668" s="99"/>
      <c r="J668" s="99"/>
      <c r="L668" s="99"/>
      <c r="M668" s="19"/>
    </row>
    <row r="669" spans="2:13">
      <c r="B669" s="19"/>
      <c r="C669" s="78"/>
      <c r="D669" s="78"/>
      <c r="E669" s="79"/>
      <c r="F669" s="79"/>
      <c r="G669" s="79"/>
      <c r="H669" s="22"/>
      <c r="I669" s="99"/>
      <c r="J669" s="99"/>
      <c r="L669" s="99"/>
      <c r="M669" s="19"/>
    </row>
    <row r="670" spans="2:13">
      <c r="B670" s="19"/>
      <c r="C670" s="78"/>
      <c r="D670" s="78"/>
      <c r="E670" s="79"/>
      <c r="F670" s="79"/>
      <c r="G670" s="79"/>
      <c r="H670" s="22"/>
      <c r="I670" s="99"/>
      <c r="J670" s="99"/>
      <c r="L670" s="99"/>
      <c r="M670" s="19"/>
    </row>
    <row r="671" spans="2:13">
      <c r="B671" s="19"/>
      <c r="C671" s="78"/>
      <c r="D671" s="78"/>
      <c r="E671" s="79"/>
      <c r="F671" s="79"/>
      <c r="G671" s="79"/>
      <c r="H671" s="22"/>
      <c r="I671" s="99"/>
      <c r="J671" s="99"/>
      <c r="L671" s="99"/>
      <c r="M671" s="19"/>
    </row>
    <row r="672" spans="2:13">
      <c r="B672" s="19"/>
      <c r="C672" s="78"/>
      <c r="D672" s="78"/>
      <c r="E672" s="79"/>
      <c r="F672" s="79"/>
      <c r="G672" s="79"/>
      <c r="H672" s="22"/>
      <c r="I672" s="99"/>
      <c r="J672" s="99"/>
      <c r="L672" s="99"/>
      <c r="M672" s="19"/>
    </row>
    <row r="673" spans="2:13">
      <c r="B673" s="19"/>
      <c r="C673" s="78"/>
      <c r="D673" s="78"/>
      <c r="E673" s="79"/>
      <c r="F673" s="79"/>
      <c r="G673" s="79"/>
      <c r="H673" s="22"/>
      <c r="I673" s="99"/>
      <c r="J673" s="99"/>
      <c r="L673" s="99"/>
      <c r="M673" s="19"/>
    </row>
    <row r="674" spans="2:13">
      <c r="B674" s="19"/>
      <c r="C674" s="78"/>
      <c r="D674" s="78"/>
      <c r="E674" s="79"/>
      <c r="F674" s="79"/>
      <c r="G674" s="79"/>
      <c r="H674" s="22"/>
      <c r="I674" s="99"/>
      <c r="J674" s="99"/>
      <c r="L674" s="99"/>
      <c r="M674" s="19"/>
    </row>
    <row r="675" spans="2:13">
      <c r="B675" s="19"/>
      <c r="C675" s="78"/>
      <c r="D675" s="78"/>
      <c r="E675" s="79"/>
      <c r="F675" s="79"/>
      <c r="G675" s="79"/>
      <c r="H675" s="22"/>
      <c r="I675" s="99"/>
      <c r="J675" s="99"/>
      <c r="L675" s="99"/>
      <c r="M675" s="19"/>
    </row>
    <row r="676" spans="2:13">
      <c r="B676" s="19"/>
      <c r="C676" s="78"/>
      <c r="D676" s="78"/>
      <c r="E676" s="79"/>
      <c r="F676" s="79"/>
      <c r="G676" s="79"/>
      <c r="H676" s="22"/>
      <c r="I676" s="99"/>
      <c r="J676" s="99"/>
      <c r="L676" s="99"/>
      <c r="M676" s="19"/>
    </row>
    <row r="677" spans="2:13">
      <c r="B677" s="19"/>
      <c r="C677" s="78"/>
      <c r="D677" s="78"/>
      <c r="E677" s="79"/>
      <c r="F677" s="79"/>
      <c r="G677" s="79"/>
      <c r="H677" s="22"/>
      <c r="I677" s="99"/>
      <c r="J677" s="99"/>
      <c r="L677" s="99"/>
      <c r="M677" s="19"/>
    </row>
    <row r="678" spans="2:13">
      <c r="B678" s="19"/>
      <c r="C678" s="78"/>
      <c r="D678" s="78"/>
      <c r="E678" s="79"/>
      <c r="F678" s="79"/>
      <c r="G678" s="79"/>
      <c r="H678" s="22"/>
      <c r="I678" s="99"/>
      <c r="J678" s="99"/>
      <c r="L678" s="99"/>
      <c r="M678" s="19"/>
    </row>
    <row r="679" spans="2:13">
      <c r="B679" s="19"/>
      <c r="C679" s="78"/>
      <c r="D679" s="78"/>
      <c r="E679" s="79"/>
      <c r="F679" s="79"/>
      <c r="G679" s="79"/>
      <c r="H679" s="22"/>
      <c r="I679" s="99"/>
      <c r="J679" s="99"/>
      <c r="L679" s="99"/>
      <c r="M679" s="19"/>
    </row>
    <row r="680" spans="2:13">
      <c r="B680" s="19"/>
      <c r="C680" s="78"/>
      <c r="D680" s="78"/>
      <c r="E680" s="79"/>
      <c r="F680" s="79"/>
      <c r="G680" s="79"/>
      <c r="H680" s="22"/>
      <c r="I680" s="99"/>
      <c r="J680" s="99"/>
      <c r="L680" s="99"/>
      <c r="M680" s="19"/>
    </row>
    <row r="681" spans="2:13">
      <c r="B681" s="19"/>
      <c r="C681" s="78"/>
      <c r="D681" s="78"/>
      <c r="E681" s="79"/>
      <c r="F681" s="79"/>
      <c r="G681" s="79"/>
      <c r="H681" s="22"/>
      <c r="I681" s="99"/>
      <c r="J681" s="99"/>
      <c r="L681" s="99"/>
      <c r="M681" s="19"/>
    </row>
    <row r="682" spans="2:13">
      <c r="B682" s="19"/>
      <c r="C682" s="78"/>
      <c r="D682" s="78"/>
      <c r="E682" s="79"/>
      <c r="F682" s="79"/>
      <c r="G682" s="79"/>
      <c r="H682" s="22"/>
      <c r="I682" s="99"/>
      <c r="J682" s="99"/>
      <c r="L682" s="99"/>
      <c r="M682" s="19"/>
    </row>
    <row r="683" spans="2:13">
      <c r="B683" s="19"/>
      <c r="C683" s="78"/>
      <c r="D683" s="78"/>
      <c r="E683" s="79"/>
      <c r="F683" s="79"/>
      <c r="G683" s="79"/>
      <c r="H683" s="22"/>
      <c r="I683" s="99"/>
      <c r="J683" s="99"/>
      <c r="L683" s="99"/>
      <c r="M683" s="19"/>
    </row>
    <row r="684" spans="2:13">
      <c r="B684" s="19"/>
      <c r="C684" s="78"/>
      <c r="D684" s="78"/>
      <c r="E684" s="79"/>
      <c r="F684" s="79"/>
      <c r="G684" s="79"/>
      <c r="H684" s="22"/>
      <c r="I684" s="99"/>
      <c r="J684" s="99"/>
      <c r="L684" s="99"/>
      <c r="M684" s="19"/>
    </row>
    <row r="685" spans="2:13">
      <c r="B685" s="19"/>
      <c r="C685" s="78"/>
      <c r="D685" s="78"/>
      <c r="E685" s="79"/>
      <c r="F685" s="79"/>
      <c r="G685" s="79"/>
      <c r="H685" s="22"/>
      <c r="I685" s="99"/>
      <c r="J685" s="99"/>
      <c r="L685" s="99"/>
      <c r="M685" s="19"/>
    </row>
    <row r="686" spans="2:13">
      <c r="B686" s="19"/>
      <c r="C686" s="78"/>
      <c r="D686" s="78"/>
      <c r="E686" s="79"/>
      <c r="F686" s="79"/>
      <c r="G686" s="79"/>
      <c r="H686" s="22"/>
      <c r="I686" s="99"/>
      <c r="J686" s="99"/>
      <c r="L686" s="99"/>
      <c r="M686" s="19"/>
    </row>
    <row r="687" spans="2:13">
      <c r="B687" s="19"/>
      <c r="C687" s="78"/>
      <c r="D687" s="78"/>
      <c r="E687" s="79"/>
      <c r="F687" s="79"/>
      <c r="G687" s="79"/>
      <c r="H687" s="22"/>
      <c r="I687" s="99"/>
      <c r="J687" s="99"/>
      <c r="L687" s="99"/>
      <c r="M687" s="19"/>
    </row>
    <row r="688" spans="2:13">
      <c r="B688" s="19"/>
      <c r="C688" s="78"/>
      <c r="D688" s="78"/>
      <c r="E688" s="79"/>
      <c r="F688" s="79"/>
      <c r="G688" s="79"/>
      <c r="H688" s="22"/>
      <c r="I688" s="99"/>
      <c r="J688" s="99"/>
      <c r="L688" s="99"/>
      <c r="M688" s="19"/>
    </row>
    <row r="689" spans="2:13">
      <c r="B689" s="19"/>
      <c r="C689" s="78"/>
      <c r="D689" s="78"/>
      <c r="E689" s="79"/>
      <c r="F689" s="79"/>
      <c r="G689" s="79"/>
      <c r="H689" s="22"/>
      <c r="I689" s="99"/>
      <c r="J689" s="99"/>
      <c r="L689" s="99"/>
      <c r="M689" s="19"/>
    </row>
    <row r="690" spans="2:13">
      <c r="B690" s="19"/>
      <c r="C690" s="78"/>
      <c r="D690" s="78"/>
      <c r="E690" s="79"/>
      <c r="F690" s="79"/>
      <c r="G690" s="79"/>
      <c r="H690" s="22"/>
      <c r="I690" s="99"/>
      <c r="J690" s="99"/>
      <c r="L690" s="99"/>
      <c r="M690" s="19"/>
    </row>
    <row r="691" spans="2:13">
      <c r="B691" s="19"/>
      <c r="C691" s="78"/>
      <c r="D691" s="78"/>
      <c r="E691" s="79"/>
      <c r="F691" s="79"/>
      <c r="G691" s="79"/>
      <c r="H691" s="22"/>
      <c r="I691" s="99"/>
      <c r="J691" s="99"/>
      <c r="L691" s="99"/>
      <c r="M691" s="19"/>
    </row>
    <row r="692" spans="2:13">
      <c r="B692" s="19"/>
      <c r="C692" s="78"/>
      <c r="D692" s="78"/>
      <c r="E692" s="79"/>
      <c r="F692" s="79"/>
      <c r="G692" s="79"/>
      <c r="H692" s="22"/>
      <c r="I692" s="99"/>
      <c r="J692" s="99"/>
      <c r="L692" s="99"/>
      <c r="M692" s="19"/>
    </row>
    <row r="693" spans="2:13">
      <c r="B693" s="19"/>
      <c r="C693" s="78"/>
      <c r="D693" s="78"/>
      <c r="E693" s="79"/>
      <c r="F693" s="79"/>
      <c r="G693" s="79"/>
      <c r="H693" s="22"/>
      <c r="I693" s="99"/>
      <c r="J693" s="99"/>
      <c r="L693" s="99"/>
      <c r="M693" s="19"/>
    </row>
    <row r="694" spans="2:13">
      <c r="B694" s="19"/>
      <c r="C694" s="78"/>
      <c r="D694" s="78"/>
      <c r="E694" s="79"/>
      <c r="F694" s="79"/>
      <c r="G694" s="79"/>
      <c r="H694" s="22"/>
      <c r="I694" s="99"/>
      <c r="J694" s="99"/>
      <c r="L694" s="99"/>
      <c r="M694" s="19"/>
    </row>
    <row r="695" spans="2:13">
      <c r="B695" s="19"/>
      <c r="C695" s="78"/>
      <c r="D695" s="78"/>
      <c r="E695" s="79"/>
      <c r="F695" s="79"/>
      <c r="G695" s="79"/>
      <c r="H695" s="22"/>
      <c r="I695" s="99"/>
      <c r="J695" s="99"/>
      <c r="L695" s="99"/>
      <c r="M695" s="19"/>
    </row>
    <row r="696" spans="2:13">
      <c r="B696" s="19"/>
      <c r="C696" s="78"/>
      <c r="D696" s="78"/>
      <c r="E696" s="79"/>
      <c r="F696" s="79"/>
      <c r="G696" s="79"/>
      <c r="H696" s="22"/>
      <c r="I696" s="99"/>
      <c r="J696" s="99"/>
      <c r="L696" s="99"/>
      <c r="M696" s="19"/>
    </row>
    <row r="697" spans="2:13">
      <c r="B697" s="19"/>
      <c r="C697" s="78"/>
      <c r="D697" s="78"/>
      <c r="E697" s="79"/>
      <c r="F697" s="79"/>
      <c r="G697" s="79"/>
      <c r="H697" s="22"/>
      <c r="I697" s="99"/>
      <c r="J697" s="99"/>
      <c r="L697" s="99"/>
      <c r="M697" s="19"/>
    </row>
    <row r="698" spans="2:13">
      <c r="B698" s="19"/>
      <c r="C698" s="78"/>
      <c r="D698" s="78"/>
      <c r="E698" s="79"/>
      <c r="F698" s="79"/>
      <c r="G698" s="79"/>
      <c r="H698" s="22"/>
      <c r="I698" s="99"/>
      <c r="J698" s="99"/>
      <c r="L698" s="99"/>
      <c r="M698" s="19"/>
    </row>
    <row r="699" spans="2:13">
      <c r="B699" s="19"/>
      <c r="C699" s="78"/>
      <c r="D699" s="78"/>
      <c r="E699" s="79"/>
      <c r="F699" s="79"/>
      <c r="G699" s="79"/>
      <c r="H699" s="22"/>
      <c r="I699" s="99"/>
      <c r="J699" s="99"/>
      <c r="L699" s="99"/>
      <c r="M699" s="19"/>
    </row>
    <row r="700" spans="2:13">
      <c r="B700" s="19"/>
      <c r="C700" s="78"/>
      <c r="D700" s="78"/>
      <c r="E700" s="79"/>
      <c r="F700" s="79"/>
      <c r="G700" s="79"/>
      <c r="H700" s="22"/>
      <c r="I700" s="99"/>
      <c r="J700" s="99"/>
      <c r="L700" s="99"/>
      <c r="M700" s="19"/>
    </row>
    <row r="701" spans="2:13">
      <c r="B701" s="19"/>
      <c r="C701" s="78"/>
      <c r="D701" s="78"/>
      <c r="E701" s="79"/>
      <c r="F701" s="79"/>
      <c r="G701" s="79"/>
      <c r="H701" s="22"/>
      <c r="I701" s="99"/>
      <c r="J701" s="99"/>
      <c r="L701" s="99"/>
      <c r="M701" s="19"/>
    </row>
    <row r="702" spans="2:13">
      <c r="B702" s="19"/>
      <c r="C702" s="78"/>
      <c r="D702" s="78"/>
      <c r="E702" s="79"/>
      <c r="F702" s="79"/>
      <c r="G702" s="79"/>
      <c r="H702" s="22"/>
      <c r="I702" s="99"/>
      <c r="J702" s="99"/>
      <c r="L702" s="99"/>
      <c r="M702" s="19"/>
    </row>
    <row r="703" spans="2:13">
      <c r="B703" s="19"/>
      <c r="C703" s="78"/>
      <c r="D703" s="78"/>
      <c r="E703" s="79"/>
      <c r="F703" s="79"/>
      <c r="G703" s="79"/>
      <c r="H703" s="22"/>
      <c r="I703" s="99"/>
      <c r="J703" s="99"/>
      <c r="L703" s="99"/>
      <c r="M703" s="19"/>
    </row>
    <row r="704" spans="2:13">
      <c r="B704" s="19"/>
      <c r="C704" s="78"/>
      <c r="D704" s="78"/>
      <c r="E704" s="79"/>
      <c r="F704" s="79"/>
      <c r="G704" s="79"/>
      <c r="H704" s="22"/>
      <c r="I704" s="99"/>
      <c r="J704" s="99"/>
      <c r="L704" s="99"/>
      <c r="M704" s="19"/>
    </row>
    <row r="705" spans="2:13">
      <c r="B705" s="19"/>
      <c r="C705" s="78"/>
      <c r="D705" s="78"/>
      <c r="E705" s="79"/>
      <c r="F705" s="79"/>
      <c r="G705" s="79"/>
      <c r="H705" s="22"/>
      <c r="I705" s="99"/>
      <c r="J705" s="99"/>
      <c r="L705" s="99"/>
      <c r="M705" s="19"/>
    </row>
    <row r="706" spans="2:13">
      <c r="B706" s="19"/>
      <c r="C706" s="78"/>
      <c r="D706" s="78"/>
      <c r="E706" s="79"/>
      <c r="F706" s="79"/>
      <c r="G706" s="79"/>
      <c r="H706" s="22"/>
      <c r="I706" s="99"/>
      <c r="J706" s="99"/>
      <c r="L706" s="99"/>
      <c r="M706" s="19"/>
    </row>
    <row r="707" spans="2:13">
      <c r="B707" s="19"/>
      <c r="C707" s="78"/>
      <c r="D707" s="78"/>
      <c r="E707" s="79"/>
      <c r="F707" s="79"/>
      <c r="G707" s="79"/>
      <c r="H707" s="22"/>
      <c r="I707" s="99"/>
      <c r="J707" s="99"/>
      <c r="L707" s="99"/>
      <c r="M707" s="19"/>
    </row>
    <row r="708" spans="2:13">
      <c r="B708" s="19"/>
      <c r="C708" s="78"/>
      <c r="D708" s="78"/>
      <c r="E708" s="79"/>
      <c r="F708" s="79"/>
      <c r="G708" s="79"/>
      <c r="H708" s="22"/>
      <c r="I708" s="99"/>
      <c r="J708" s="99"/>
      <c r="L708" s="99"/>
      <c r="M708" s="19"/>
    </row>
    <row r="709" spans="2:13">
      <c r="B709" s="19"/>
      <c r="C709" s="78"/>
      <c r="D709" s="78"/>
      <c r="E709" s="79"/>
      <c r="F709" s="79"/>
      <c r="G709" s="79"/>
      <c r="H709" s="22"/>
      <c r="I709" s="99"/>
      <c r="J709" s="99"/>
      <c r="L709" s="99"/>
      <c r="M709" s="19"/>
    </row>
    <row r="710" spans="2:13">
      <c r="B710" s="19"/>
      <c r="C710" s="78"/>
      <c r="D710" s="78"/>
      <c r="E710" s="79"/>
      <c r="F710" s="79"/>
      <c r="G710" s="79"/>
      <c r="H710" s="22"/>
      <c r="I710" s="99"/>
      <c r="J710" s="99"/>
      <c r="L710" s="99"/>
      <c r="M710" s="19"/>
    </row>
    <row r="711" spans="2:13">
      <c r="B711" s="19"/>
      <c r="C711" s="78"/>
      <c r="D711" s="78"/>
      <c r="E711" s="79"/>
      <c r="F711" s="79"/>
      <c r="G711" s="79"/>
      <c r="H711" s="22"/>
      <c r="I711" s="99"/>
      <c r="J711" s="99"/>
      <c r="L711" s="99"/>
      <c r="M711" s="19"/>
    </row>
    <row r="712" spans="2:13">
      <c r="B712" s="19"/>
      <c r="C712" s="78"/>
      <c r="D712" s="78"/>
      <c r="E712" s="79"/>
      <c r="F712" s="79"/>
      <c r="G712" s="79"/>
      <c r="H712" s="22"/>
      <c r="I712" s="99"/>
      <c r="J712" s="99"/>
      <c r="L712" s="99"/>
      <c r="M712" s="19"/>
    </row>
    <row r="713" spans="2:13">
      <c r="B713" s="19"/>
      <c r="C713" s="78"/>
      <c r="D713" s="78"/>
      <c r="E713" s="79"/>
      <c r="F713" s="79"/>
      <c r="G713" s="79"/>
      <c r="H713" s="22"/>
      <c r="I713" s="99"/>
      <c r="J713" s="99"/>
      <c r="L713" s="99"/>
      <c r="M713" s="19"/>
    </row>
    <row r="714" spans="2:13">
      <c r="B714" s="19"/>
      <c r="C714" s="78"/>
      <c r="D714" s="78"/>
      <c r="E714" s="79"/>
      <c r="F714" s="79"/>
      <c r="G714" s="79"/>
      <c r="H714" s="22"/>
      <c r="I714" s="99"/>
      <c r="J714" s="99"/>
      <c r="L714" s="99"/>
      <c r="M714" s="19"/>
    </row>
    <row r="715" spans="2:13">
      <c r="B715" s="19"/>
      <c r="C715" s="78"/>
      <c r="D715" s="78"/>
      <c r="E715" s="79"/>
      <c r="F715" s="79"/>
      <c r="G715" s="79"/>
      <c r="H715" s="22"/>
      <c r="I715" s="99"/>
      <c r="J715" s="99"/>
      <c r="L715" s="99"/>
      <c r="M715" s="19"/>
    </row>
    <row r="716" spans="2:13">
      <c r="B716" s="19"/>
      <c r="C716" s="78"/>
      <c r="D716" s="78"/>
      <c r="E716" s="79"/>
      <c r="F716" s="79"/>
      <c r="G716" s="79"/>
      <c r="H716" s="22"/>
      <c r="I716" s="99"/>
      <c r="J716" s="99"/>
      <c r="L716" s="99"/>
      <c r="M716" s="19"/>
    </row>
    <row r="717" spans="2:13">
      <c r="B717" s="19"/>
      <c r="C717" s="78"/>
      <c r="D717" s="78"/>
      <c r="E717" s="79"/>
      <c r="F717" s="79"/>
      <c r="G717" s="79"/>
      <c r="H717" s="22"/>
      <c r="I717" s="99"/>
      <c r="J717" s="99"/>
      <c r="L717" s="99"/>
      <c r="M717" s="19"/>
    </row>
    <row r="718" spans="2:13">
      <c r="B718" s="19"/>
      <c r="C718" s="78"/>
      <c r="D718" s="78"/>
      <c r="E718" s="79"/>
      <c r="F718" s="79"/>
      <c r="G718" s="79"/>
      <c r="H718" s="22"/>
      <c r="I718" s="99"/>
      <c r="J718" s="99"/>
      <c r="L718" s="99"/>
      <c r="M718" s="19"/>
    </row>
    <row r="719" spans="2:13">
      <c r="B719" s="19"/>
      <c r="C719" s="78"/>
      <c r="D719" s="78"/>
      <c r="E719" s="79"/>
      <c r="F719" s="79"/>
      <c r="G719" s="79"/>
      <c r="H719" s="22"/>
      <c r="I719" s="99"/>
      <c r="J719" s="99"/>
      <c r="L719" s="99"/>
      <c r="M719" s="19"/>
    </row>
    <row r="720" spans="2:13">
      <c r="B720" s="19"/>
      <c r="C720" s="78"/>
      <c r="D720" s="78"/>
      <c r="E720" s="79"/>
      <c r="F720" s="79"/>
      <c r="G720" s="79"/>
      <c r="H720" s="22"/>
      <c r="I720" s="99"/>
      <c r="J720" s="99"/>
      <c r="L720" s="99"/>
      <c r="M720" s="19"/>
    </row>
    <row r="721" spans="2:13">
      <c r="B721" s="19"/>
      <c r="C721" s="78"/>
      <c r="D721" s="78"/>
      <c r="E721" s="79"/>
      <c r="F721" s="79"/>
      <c r="G721" s="79"/>
      <c r="H721" s="22"/>
      <c r="I721" s="99"/>
      <c r="J721" s="99"/>
      <c r="L721" s="99"/>
      <c r="M721" s="19"/>
    </row>
    <row r="722" spans="2:13">
      <c r="B722" s="19"/>
      <c r="C722" s="78"/>
      <c r="D722" s="78"/>
      <c r="E722" s="79"/>
      <c r="F722" s="79"/>
      <c r="G722" s="79"/>
      <c r="H722" s="22"/>
      <c r="I722" s="99"/>
      <c r="J722" s="99"/>
      <c r="L722" s="99"/>
      <c r="M722" s="19"/>
    </row>
    <row r="723" spans="2:13">
      <c r="B723" s="19"/>
      <c r="C723" s="78"/>
      <c r="D723" s="78"/>
      <c r="E723" s="79"/>
      <c r="F723" s="79"/>
      <c r="G723" s="79"/>
      <c r="H723" s="22"/>
      <c r="I723" s="99"/>
      <c r="J723" s="99"/>
      <c r="L723" s="99"/>
      <c r="M723" s="19"/>
    </row>
    <row r="724" spans="2:13">
      <c r="B724" s="19"/>
      <c r="C724" s="78"/>
      <c r="D724" s="78"/>
      <c r="E724" s="79"/>
      <c r="F724" s="79"/>
      <c r="G724" s="79"/>
      <c r="H724" s="22"/>
      <c r="I724" s="99"/>
      <c r="J724" s="99"/>
      <c r="L724" s="99"/>
      <c r="M724" s="19"/>
    </row>
    <row r="725" spans="2:13">
      <c r="B725" s="19"/>
      <c r="C725" s="78"/>
      <c r="D725" s="78"/>
      <c r="E725" s="79"/>
      <c r="F725" s="79"/>
      <c r="G725" s="79"/>
      <c r="H725" s="22"/>
      <c r="I725" s="99"/>
      <c r="J725" s="99"/>
      <c r="L725" s="99"/>
      <c r="M725" s="19"/>
    </row>
    <row r="726" spans="2:13">
      <c r="B726" s="19"/>
      <c r="C726" s="78"/>
      <c r="D726" s="78"/>
      <c r="E726" s="79"/>
      <c r="F726" s="79"/>
      <c r="G726" s="79"/>
      <c r="H726" s="22"/>
      <c r="I726" s="99"/>
      <c r="J726" s="99"/>
      <c r="L726" s="99"/>
      <c r="M726" s="19"/>
    </row>
    <row r="727" spans="2:13">
      <c r="B727" s="19"/>
      <c r="C727" s="78"/>
      <c r="D727" s="78"/>
      <c r="E727" s="79"/>
      <c r="F727" s="79"/>
      <c r="G727" s="79"/>
      <c r="H727" s="22"/>
      <c r="I727" s="99"/>
      <c r="J727" s="99"/>
      <c r="L727" s="99"/>
      <c r="M727" s="19"/>
    </row>
    <row r="728" spans="2:13">
      <c r="B728" s="19"/>
      <c r="C728" s="78"/>
      <c r="D728" s="78"/>
      <c r="E728" s="79"/>
      <c r="F728" s="79"/>
      <c r="G728" s="79"/>
      <c r="H728" s="22"/>
      <c r="I728" s="99"/>
      <c r="J728" s="99"/>
      <c r="L728" s="99"/>
      <c r="M728" s="19"/>
    </row>
    <row r="729" spans="2:13">
      <c r="B729" s="19"/>
      <c r="C729" s="78"/>
      <c r="D729" s="78"/>
      <c r="E729" s="79"/>
      <c r="F729" s="79"/>
      <c r="G729" s="79"/>
      <c r="H729" s="22"/>
      <c r="I729" s="99"/>
      <c r="J729" s="99"/>
      <c r="L729" s="99"/>
      <c r="M729" s="19"/>
    </row>
    <row r="730" spans="2:13">
      <c r="B730" s="19"/>
      <c r="C730" s="78"/>
      <c r="D730" s="78"/>
      <c r="E730" s="79"/>
      <c r="F730" s="79"/>
      <c r="G730" s="79"/>
      <c r="H730" s="22"/>
      <c r="I730" s="99"/>
      <c r="J730" s="99"/>
      <c r="L730" s="99"/>
      <c r="M730" s="19"/>
    </row>
    <row r="731" spans="2:13">
      <c r="B731" s="19"/>
      <c r="C731" s="78"/>
      <c r="D731" s="78"/>
      <c r="E731" s="79"/>
      <c r="F731" s="79"/>
      <c r="G731" s="79"/>
      <c r="H731" s="22"/>
      <c r="I731" s="99"/>
      <c r="J731" s="99"/>
      <c r="L731" s="99"/>
      <c r="M731" s="19"/>
    </row>
    <row r="732" spans="2:13">
      <c r="B732" s="19"/>
      <c r="C732" s="78"/>
      <c r="D732" s="78"/>
      <c r="E732" s="79"/>
      <c r="F732" s="79"/>
      <c r="G732" s="79"/>
      <c r="H732" s="22"/>
      <c r="I732" s="99"/>
      <c r="J732" s="99"/>
      <c r="L732" s="99"/>
      <c r="M732" s="19"/>
    </row>
    <row r="733" spans="2:13">
      <c r="B733" s="19"/>
      <c r="C733" s="78"/>
      <c r="D733" s="78"/>
      <c r="E733" s="79"/>
      <c r="F733" s="79"/>
      <c r="G733" s="79"/>
      <c r="H733" s="22"/>
      <c r="I733" s="99"/>
      <c r="J733" s="99"/>
      <c r="L733" s="99"/>
      <c r="M733" s="19"/>
    </row>
    <row r="734" spans="2:13">
      <c r="B734" s="19"/>
      <c r="C734" s="78"/>
      <c r="D734" s="78"/>
      <c r="E734" s="79"/>
      <c r="F734" s="79"/>
      <c r="G734" s="79"/>
      <c r="H734" s="22"/>
      <c r="I734" s="99"/>
      <c r="J734" s="99"/>
      <c r="L734" s="99"/>
      <c r="M734" s="19"/>
    </row>
    <row r="735" spans="2:13">
      <c r="B735" s="19"/>
      <c r="C735" s="78"/>
      <c r="D735" s="78"/>
      <c r="E735" s="79"/>
      <c r="F735" s="79"/>
      <c r="G735" s="79"/>
      <c r="H735" s="22"/>
      <c r="I735" s="99"/>
      <c r="J735" s="99"/>
      <c r="L735" s="99"/>
      <c r="M735" s="19"/>
    </row>
    <row r="736" spans="2:13">
      <c r="B736" s="19"/>
      <c r="C736" s="78"/>
      <c r="D736" s="78"/>
      <c r="E736" s="79"/>
      <c r="F736" s="79"/>
      <c r="G736" s="79"/>
      <c r="H736" s="22"/>
      <c r="I736" s="99"/>
      <c r="J736" s="99"/>
      <c r="L736" s="99"/>
      <c r="M736" s="19"/>
    </row>
    <row r="737" spans="2:13">
      <c r="B737" s="19"/>
      <c r="C737" s="78"/>
      <c r="D737" s="78"/>
      <c r="E737" s="79"/>
      <c r="F737" s="79"/>
      <c r="G737" s="79"/>
      <c r="H737" s="22"/>
      <c r="I737" s="99"/>
      <c r="J737" s="99"/>
      <c r="L737" s="99"/>
      <c r="M737" s="19"/>
    </row>
    <row r="738" spans="2:13">
      <c r="B738" s="19"/>
      <c r="C738" s="78"/>
      <c r="D738" s="78"/>
      <c r="E738" s="79"/>
      <c r="F738" s="79"/>
      <c r="G738" s="79"/>
      <c r="H738" s="22"/>
      <c r="I738" s="99"/>
      <c r="J738" s="99"/>
      <c r="L738" s="99"/>
      <c r="M738" s="19"/>
    </row>
    <row r="739" spans="2:13">
      <c r="B739" s="19"/>
      <c r="C739" s="78"/>
      <c r="D739" s="78"/>
      <c r="E739" s="79"/>
      <c r="F739" s="79"/>
      <c r="G739" s="79"/>
      <c r="H739" s="22"/>
      <c r="I739" s="99"/>
      <c r="J739" s="99"/>
      <c r="L739" s="99"/>
      <c r="M739" s="19"/>
    </row>
    <row r="740" spans="2:13">
      <c r="B740" s="19"/>
      <c r="C740" s="78"/>
      <c r="D740" s="78"/>
      <c r="E740" s="79"/>
      <c r="F740" s="79"/>
      <c r="G740" s="79"/>
      <c r="H740" s="22"/>
      <c r="I740" s="99"/>
      <c r="J740" s="99"/>
      <c r="L740" s="99"/>
      <c r="M740" s="19"/>
    </row>
    <row r="741" spans="2:13">
      <c r="B741" s="19"/>
      <c r="C741" s="78"/>
      <c r="D741" s="78"/>
      <c r="E741" s="79"/>
      <c r="F741" s="79"/>
      <c r="G741" s="79"/>
      <c r="H741" s="22"/>
      <c r="I741" s="99"/>
      <c r="J741" s="99"/>
      <c r="L741" s="99"/>
      <c r="M741" s="19"/>
    </row>
    <row r="742" spans="2:13">
      <c r="B742" s="19"/>
      <c r="C742" s="78"/>
      <c r="D742" s="78"/>
      <c r="E742" s="79"/>
      <c r="F742" s="79"/>
      <c r="G742" s="79"/>
      <c r="H742" s="22"/>
      <c r="I742" s="99"/>
      <c r="J742" s="99"/>
      <c r="L742" s="99"/>
      <c r="M742" s="19"/>
    </row>
    <row r="743" spans="2:13">
      <c r="B743" s="19"/>
      <c r="C743" s="78"/>
      <c r="D743" s="78"/>
      <c r="E743" s="79"/>
      <c r="F743" s="79"/>
      <c r="G743" s="79"/>
      <c r="H743" s="22"/>
      <c r="I743" s="99"/>
      <c r="J743" s="99"/>
      <c r="L743" s="99"/>
      <c r="M743" s="19"/>
    </row>
    <row r="744" spans="2:13">
      <c r="B744" s="19"/>
      <c r="C744" s="78"/>
      <c r="D744" s="78"/>
      <c r="E744" s="79"/>
      <c r="F744" s="79"/>
      <c r="G744" s="79"/>
      <c r="H744" s="22"/>
      <c r="I744" s="99"/>
      <c r="J744" s="99"/>
      <c r="L744" s="99"/>
      <c r="M744" s="19"/>
    </row>
    <row r="745" spans="2:13">
      <c r="B745" s="19"/>
      <c r="C745" s="78"/>
      <c r="D745" s="78"/>
      <c r="E745" s="79"/>
      <c r="F745" s="79"/>
      <c r="G745" s="79"/>
      <c r="H745" s="22"/>
      <c r="I745" s="99"/>
      <c r="J745" s="99"/>
      <c r="L745" s="99"/>
      <c r="M745" s="19"/>
    </row>
    <row r="746" spans="2:13">
      <c r="B746" s="19"/>
      <c r="C746" s="78"/>
      <c r="D746" s="78"/>
      <c r="E746" s="79"/>
      <c r="F746" s="79"/>
      <c r="G746" s="79"/>
      <c r="H746" s="22"/>
      <c r="I746" s="99"/>
      <c r="J746" s="99"/>
      <c r="L746" s="99"/>
      <c r="M746" s="19"/>
    </row>
    <row r="747" spans="2:13">
      <c r="B747" s="19"/>
      <c r="C747" s="78"/>
      <c r="D747" s="78"/>
      <c r="E747" s="79"/>
      <c r="F747" s="79"/>
      <c r="G747" s="79"/>
      <c r="H747" s="22"/>
      <c r="I747" s="99"/>
      <c r="J747" s="99"/>
      <c r="L747" s="99"/>
      <c r="M747" s="19"/>
    </row>
    <row r="748" spans="2:13">
      <c r="B748" s="19"/>
      <c r="C748" s="78"/>
      <c r="D748" s="78"/>
      <c r="E748" s="79"/>
      <c r="F748" s="79"/>
      <c r="G748" s="79"/>
      <c r="H748" s="22"/>
      <c r="I748" s="99"/>
      <c r="J748" s="99"/>
      <c r="L748" s="99"/>
      <c r="M748" s="19"/>
    </row>
    <row r="749" spans="2:13">
      <c r="B749" s="19"/>
      <c r="C749" s="78"/>
      <c r="D749" s="78"/>
      <c r="E749" s="79"/>
      <c r="F749" s="79"/>
      <c r="G749" s="79"/>
      <c r="H749" s="22"/>
      <c r="I749" s="99"/>
      <c r="J749" s="99"/>
      <c r="L749" s="99"/>
      <c r="M749" s="19"/>
    </row>
    <row r="750" spans="2:13">
      <c r="B750" s="19"/>
      <c r="C750" s="78"/>
      <c r="D750" s="78"/>
      <c r="E750" s="79"/>
      <c r="F750" s="79"/>
      <c r="G750" s="79"/>
      <c r="H750" s="22"/>
      <c r="I750" s="99"/>
      <c r="J750" s="99"/>
      <c r="L750" s="99"/>
      <c r="M750" s="19"/>
    </row>
    <row r="751" spans="2:13">
      <c r="B751" s="19"/>
      <c r="C751" s="78"/>
      <c r="D751" s="78"/>
      <c r="E751" s="79"/>
      <c r="F751" s="79"/>
      <c r="G751" s="79"/>
      <c r="H751" s="22"/>
      <c r="I751" s="99"/>
      <c r="J751" s="99"/>
      <c r="L751" s="99"/>
      <c r="M751" s="19"/>
    </row>
    <row r="752" spans="2:13">
      <c r="B752" s="19"/>
      <c r="C752" s="78"/>
      <c r="D752" s="78"/>
      <c r="E752" s="79"/>
      <c r="F752" s="79"/>
      <c r="G752" s="79"/>
      <c r="H752" s="22"/>
      <c r="I752" s="99"/>
      <c r="J752" s="99"/>
      <c r="L752" s="99"/>
      <c r="M752" s="19"/>
    </row>
    <row r="753" spans="2:13">
      <c r="B753" s="19"/>
      <c r="C753" s="78"/>
      <c r="D753" s="78"/>
      <c r="E753" s="79"/>
      <c r="F753" s="79"/>
      <c r="G753" s="79"/>
      <c r="H753" s="22"/>
      <c r="I753" s="99"/>
      <c r="J753" s="99"/>
      <c r="L753" s="99"/>
      <c r="M753" s="19"/>
    </row>
    <row r="754" spans="2:13">
      <c r="B754" s="19"/>
      <c r="C754" s="78"/>
      <c r="D754" s="78"/>
      <c r="E754" s="79"/>
      <c r="F754" s="79"/>
      <c r="G754" s="79"/>
      <c r="H754" s="22"/>
      <c r="I754" s="99"/>
      <c r="J754" s="99"/>
      <c r="L754" s="99"/>
      <c r="M754" s="19"/>
    </row>
    <row r="755" spans="2:13">
      <c r="B755" s="19"/>
      <c r="C755" s="78"/>
      <c r="D755" s="78"/>
      <c r="E755" s="79"/>
      <c r="F755" s="79"/>
      <c r="G755" s="79"/>
      <c r="H755" s="22"/>
      <c r="I755" s="99"/>
      <c r="J755" s="99"/>
      <c r="L755" s="99"/>
      <c r="M755" s="19"/>
    </row>
    <row r="756" spans="2:13">
      <c r="B756" s="19"/>
      <c r="C756" s="78"/>
      <c r="D756" s="78"/>
      <c r="E756" s="79"/>
      <c r="F756" s="79"/>
      <c r="G756" s="79"/>
      <c r="H756" s="22"/>
      <c r="I756" s="99"/>
      <c r="J756" s="99"/>
      <c r="L756" s="99"/>
      <c r="M756" s="19"/>
    </row>
    <row r="757" spans="2:13">
      <c r="B757" s="19"/>
      <c r="C757" s="78"/>
      <c r="D757" s="78"/>
      <c r="E757" s="79"/>
      <c r="F757" s="79"/>
      <c r="G757" s="79"/>
      <c r="H757" s="22"/>
      <c r="I757" s="99"/>
      <c r="J757" s="99"/>
      <c r="L757" s="99"/>
      <c r="M757" s="19"/>
    </row>
    <row r="758" spans="2:13">
      <c r="B758" s="19"/>
      <c r="C758" s="78"/>
      <c r="D758" s="78"/>
      <c r="E758" s="79"/>
      <c r="F758" s="79"/>
      <c r="G758" s="79"/>
      <c r="H758" s="22"/>
      <c r="I758" s="99"/>
      <c r="J758" s="99"/>
      <c r="L758" s="99"/>
      <c r="M758" s="19"/>
    </row>
    <row r="759" spans="2:13">
      <c r="B759" s="19"/>
      <c r="C759" s="78"/>
      <c r="D759" s="78"/>
      <c r="E759" s="79"/>
      <c r="F759" s="79"/>
      <c r="G759" s="79"/>
      <c r="H759" s="22"/>
      <c r="I759" s="99"/>
      <c r="J759" s="99"/>
      <c r="L759" s="99"/>
      <c r="M759" s="19"/>
    </row>
    <row r="760" spans="2:13">
      <c r="B760" s="19"/>
      <c r="C760" s="78"/>
      <c r="D760" s="78"/>
      <c r="E760" s="79"/>
      <c r="F760" s="79"/>
      <c r="G760" s="79"/>
      <c r="H760" s="22"/>
      <c r="I760" s="99"/>
      <c r="J760" s="99"/>
      <c r="L760" s="99"/>
      <c r="M760" s="19"/>
    </row>
    <row r="761" spans="2:13">
      <c r="B761" s="19"/>
      <c r="C761" s="78"/>
      <c r="D761" s="78"/>
      <c r="E761" s="79"/>
      <c r="F761" s="79"/>
      <c r="G761" s="79"/>
      <c r="H761" s="22"/>
      <c r="I761" s="99"/>
      <c r="J761" s="99"/>
      <c r="L761" s="99"/>
      <c r="M761" s="19"/>
    </row>
    <row r="762" spans="2:13">
      <c r="B762" s="19"/>
      <c r="C762" s="78"/>
      <c r="D762" s="78"/>
      <c r="E762" s="79"/>
      <c r="F762" s="79"/>
      <c r="G762" s="79"/>
      <c r="H762" s="22"/>
      <c r="I762" s="99"/>
      <c r="J762" s="99"/>
      <c r="L762" s="99"/>
      <c r="M762" s="19"/>
    </row>
    <row r="763" spans="2:13">
      <c r="B763" s="19"/>
      <c r="C763" s="78"/>
      <c r="D763" s="78"/>
      <c r="E763" s="79"/>
      <c r="F763" s="79"/>
      <c r="G763" s="79"/>
      <c r="H763" s="22"/>
      <c r="I763" s="99"/>
      <c r="J763" s="99"/>
      <c r="L763" s="99"/>
      <c r="M763" s="19"/>
    </row>
    <row r="764" spans="2:13">
      <c r="B764" s="19"/>
      <c r="C764" s="78"/>
      <c r="D764" s="78"/>
      <c r="E764" s="79"/>
      <c r="F764" s="79"/>
      <c r="G764" s="79"/>
      <c r="H764" s="22"/>
      <c r="I764" s="99"/>
      <c r="J764" s="99"/>
      <c r="L764" s="99"/>
      <c r="M764" s="19"/>
    </row>
    <row r="765" spans="2:13">
      <c r="B765" s="19"/>
      <c r="C765" s="78"/>
      <c r="D765" s="78"/>
      <c r="E765" s="79"/>
      <c r="F765" s="79"/>
      <c r="G765" s="79"/>
      <c r="H765" s="22"/>
      <c r="I765" s="99"/>
      <c r="J765" s="99"/>
      <c r="L765" s="99"/>
      <c r="M765" s="19"/>
    </row>
    <row r="766" spans="2:13">
      <c r="B766" s="19"/>
      <c r="C766" s="78"/>
      <c r="D766" s="78"/>
      <c r="E766" s="79"/>
      <c r="F766" s="79"/>
      <c r="G766" s="79"/>
      <c r="H766" s="22"/>
      <c r="I766" s="99"/>
      <c r="J766" s="99"/>
      <c r="L766" s="99"/>
      <c r="M766" s="19"/>
    </row>
    <row r="767" spans="2:13">
      <c r="B767" s="19"/>
      <c r="C767" s="78"/>
      <c r="D767" s="78"/>
      <c r="E767" s="79"/>
      <c r="F767" s="79"/>
      <c r="G767" s="79"/>
      <c r="H767" s="22"/>
      <c r="I767" s="99"/>
      <c r="J767" s="99"/>
      <c r="L767" s="99"/>
      <c r="M767" s="19"/>
    </row>
    <row r="768" spans="2:13">
      <c r="B768" s="19"/>
      <c r="C768" s="78"/>
      <c r="D768" s="78"/>
      <c r="E768" s="79"/>
      <c r="F768" s="79"/>
      <c r="G768" s="79"/>
      <c r="H768" s="22"/>
      <c r="I768" s="99"/>
      <c r="J768" s="99"/>
      <c r="L768" s="99"/>
      <c r="M768" s="19"/>
    </row>
    <row r="769" spans="2:13">
      <c r="B769" s="19"/>
      <c r="C769" s="78"/>
      <c r="D769" s="78"/>
      <c r="E769" s="79"/>
      <c r="F769" s="79"/>
      <c r="G769" s="79"/>
      <c r="H769" s="22"/>
      <c r="I769" s="99"/>
      <c r="J769" s="99"/>
      <c r="L769" s="99"/>
      <c r="M769" s="19"/>
    </row>
    <row r="770" spans="2:13">
      <c r="B770" s="19"/>
      <c r="C770" s="78"/>
      <c r="D770" s="78"/>
      <c r="E770" s="79"/>
      <c r="F770" s="79"/>
      <c r="G770" s="79"/>
      <c r="H770" s="22"/>
      <c r="I770" s="99"/>
      <c r="J770" s="99"/>
      <c r="L770" s="99"/>
      <c r="M770" s="19"/>
    </row>
    <row r="771" spans="2:13">
      <c r="B771" s="19"/>
      <c r="C771" s="78"/>
      <c r="D771" s="78"/>
      <c r="E771" s="79"/>
      <c r="F771" s="79"/>
      <c r="G771" s="79"/>
      <c r="H771" s="22"/>
      <c r="I771" s="99"/>
      <c r="J771" s="99"/>
      <c r="L771" s="99"/>
      <c r="M771" s="19"/>
    </row>
    <row r="772" spans="2:13">
      <c r="B772" s="19"/>
      <c r="C772" s="78"/>
      <c r="D772" s="78"/>
      <c r="E772" s="79"/>
      <c r="F772" s="79"/>
      <c r="G772" s="79"/>
      <c r="H772" s="22">
        <f t="shared" ref="H772:H835" si="7">INT($E772*F772)</f>
        <v>0</v>
      </c>
      <c r="I772" s="99"/>
      <c r="J772" s="99"/>
      <c r="L772" s="99"/>
      <c r="M772" s="19"/>
    </row>
    <row r="773" spans="2:13">
      <c r="B773" s="19"/>
      <c r="C773" s="78"/>
      <c r="D773" s="78"/>
      <c r="E773" s="79"/>
      <c r="F773" s="79"/>
      <c r="G773" s="79"/>
      <c r="H773" s="22">
        <f t="shared" si="7"/>
        <v>0</v>
      </c>
      <c r="I773" s="99"/>
      <c r="J773" s="99"/>
      <c r="L773" s="99"/>
      <c r="M773" s="19"/>
    </row>
    <row r="774" spans="2:13">
      <c r="B774" s="19"/>
      <c r="C774" s="78"/>
      <c r="D774" s="78"/>
      <c r="E774" s="79"/>
      <c r="F774" s="79"/>
      <c r="G774" s="79"/>
      <c r="H774" s="22">
        <f t="shared" si="7"/>
        <v>0</v>
      </c>
      <c r="I774" s="99"/>
      <c r="J774" s="99"/>
      <c r="L774" s="99"/>
      <c r="M774" s="19"/>
    </row>
    <row r="775" spans="2:13">
      <c r="B775" s="19"/>
      <c r="C775" s="78"/>
      <c r="D775" s="78"/>
      <c r="E775" s="79"/>
      <c r="F775" s="79"/>
      <c r="G775" s="79"/>
      <c r="H775" s="22">
        <f t="shared" si="7"/>
        <v>0</v>
      </c>
      <c r="I775" s="99"/>
      <c r="J775" s="99"/>
      <c r="L775" s="99"/>
      <c r="M775" s="19"/>
    </row>
    <row r="776" spans="2:13">
      <c r="B776" s="19"/>
      <c r="C776" s="78"/>
      <c r="D776" s="78"/>
      <c r="E776" s="79"/>
      <c r="F776" s="79"/>
      <c r="G776" s="79"/>
      <c r="H776" s="22">
        <f t="shared" si="7"/>
        <v>0</v>
      </c>
      <c r="I776" s="99"/>
      <c r="J776" s="99"/>
      <c r="L776" s="99"/>
      <c r="M776" s="19"/>
    </row>
    <row r="777" spans="2:13">
      <c r="B777" s="19"/>
      <c r="C777" s="78"/>
      <c r="D777" s="78"/>
      <c r="E777" s="79"/>
      <c r="F777" s="79"/>
      <c r="G777" s="79"/>
      <c r="H777" s="22">
        <f t="shared" si="7"/>
        <v>0</v>
      </c>
      <c r="I777" s="99"/>
      <c r="J777" s="99"/>
      <c r="L777" s="99"/>
      <c r="M777" s="19"/>
    </row>
    <row r="778" spans="2:13">
      <c r="B778" s="19"/>
      <c r="C778" s="78"/>
      <c r="D778" s="78"/>
      <c r="E778" s="79"/>
      <c r="F778" s="79"/>
      <c r="G778" s="79"/>
      <c r="H778" s="22">
        <f t="shared" si="7"/>
        <v>0</v>
      </c>
      <c r="I778" s="99"/>
      <c r="J778" s="99"/>
      <c r="L778" s="99"/>
      <c r="M778" s="19"/>
    </row>
    <row r="779" spans="2:13">
      <c r="B779" s="19"/>
      <c r="C779" s="78"/>
      <c r="D779" s="78"/>
      <c r="E779" s="79"/>
      <c r="F779" s="79"/>
      <c r="G779" s="79"/>
      <c r="H779" s="22">
        <f t="shared" si="7"/>
        <v>0</v>
      </c>
      <c r="I779" s="99"/>
      <c r="J779" s="99"/>
      <c r="L779" s="99"/>
      <c r="M779" s="19"/>
    </row>
    <row r="780" spans="2:13">
      <c r="B780" s="19"/>
      <c r="C780" s="78"/>
      <c r="D780" s="78"/>
      <c r="E780" s="79"/>
      <c r="F780" s="79"/>
      <c r="G780" s="79"/>
      <c r="H780" s="22">
        <f t="shared" si="7"/>
        <v>0</v>
      </c>
      <c r="I780" s="99"/>
      <c r="J780" s="99"/>
      <c r="L780" s="99"/>
      <c r="M780" s="19"/>
    </row>
    <row r="781" spans="2:13">
      <c r="B781" s="19"/>
      <c r="C781" s="78"/>
      <c r="D781" s="78"/>
      <c r="E781" s="79"/>
      <c r="F781" s="79"/>
      <c r="G781" s="79"/>
      <c r="H781" s="22">
        <f t="shared" si="7"/>
        <v>0</v>
      </c>
      <c r="I781" s="99"/>
      <c r="J781" s="99"/>
      <c r="L781" s="99"/>
      <c r="M781" s="19"/>
    </row>
    <row r="782" spans="2:13">
      <c r="B782" s="19"/>
      <c r="C782" s="78"/>
      <c r="D782" s="78"/>
      <c r="E782" s="79"/>
      <c r="F782" s="79"/>
      <c r="G782" s="79"/>
      <c r="H782" s="22">
        <f t="shared" si="7"/>
        <v>0</v>
      </c>
      <c r="I782" s="99"/>
      <c r="J782" s="99"/>
      <c r="L782" s="99"/>
      <c r="M782" s="19"/>
    </row>
    <row r="783" spans="2:13">
      <c r="B783" s="19"/>
      <c r="C783" s="78"/>
      <c r="D783" s="78"/>
      <c r="E783" s="79"/>
      <c r="F783" s="79"/>
      <c r="G783" s="79"/>
      <c r="H783" s="22">
        <f t="shared" si="7"/>
        <v>0</v>
      </c>
      <c r="I783" s="99"/>
      <c r="J783" s="99"/>
      <c r="L783" s="99"/>
      <c r="M783" s="19"/>
    </row>
    <row r="784" spans="2:13">
      <c r="B784" s="19"/>
      <c r="C784" s="78"/>
      <c r="D784" s="78"/>
      <c r="E784" s="79"/>
      <c r="F784" s="79"/>
      <c r="G784" s="79"/>
      <c r="H784" s="22">
        <f t="shared" si="7"/>
        <v>0</v>
      </c>
      <c r="I784" s="99"/>
      <c r="J784" s="99"/>
      <c r="L784" s="99"/>
      <c r="M784" s="19"/>
    </row>
    <row r="785" spans="2:13">
      <c r="B785" s="19"/>
      <c r="C785" s="78"/>
      <c r="D785" s="78"/>
      <c r="E785" s="79"/>
      <c r="F785" s="79"/>
      <c r="G785" s="79"/>
      <c r="H785" s="22">
        <f t="shared" si="7"/>
        <v>0</v>
      </c>
      <c r="I785" s="99"/>
      <c r="J785" s="99"/>
      <c r="L785" s="99"/>
      <c r="M785" s="19"/>
    </row>
    <row r="786" spans="2:13">
      <c r="B786" s="19"/>
      <c r="C786" s="78"/>
      <c r="D786" s="78"/>
      <c r="E786" s="79"/>
      <c r="F786" s="79"/>
      <c r="G786" s="79"/>
      <c r="H786" s="22">
        <f t="shared" si="7"/>
        <v>0</v>
      </c>
      <c r="I786" s="99"/>
      <c r="J786" s="99"/>
      <c r="L786" s="99"/>
      <c r="M786" s="19"/>
    </row>
    <row r="787" spans="2:13">
      <c r="B787" s="19"/>
      <c r="C787" s="78"/>
      <c r="D787" s="78"/>
      <c r="E787" s="79"/>
      <c r="F787" s="79"/>
      <c r="G787" s="79"/>
      <c r="H787" s="22">
        <f t="shared" si="7"/>
        <v>0</v>
      </c>
      <c r="I787" s="99"/>
      <c r="J787" s="99"/>
      <c r="L787" s="99"/>
      <c r="M787" s="19"/>
    </row>
    <row r="788" spans="2:13">
      <c r="B788" s="19"/>
      <c r="C788" s="78"/>
      <c r="D788" s="78"/>
      <c r="E788" s="79"/>
      <c r="F788" s="79"/>
      <c r="G788" s="79"/>
      <c r="H788" s="22">
        <f t="shared" si="7"/>
        <v>0</v>
      </c>
      <c r="I788" s="99"/>
      <c r="J788" s="99"/>
      <c r="L788" s="99"/>
      <c r="M788" s="19"/>
    </row>
    <row r="789" spans="2:13">
      <c r="B789" s="19"/>
      <c r="C789" s="78"/>
      <c r="D789" s="78"/>
      <c r="E789" s="79"/>
      <c r="F789" s="79"/>
      <c r="G789" s="79"/>
      <c r="H789" s="22">
        <f t="shared" si="7"/>
        <v>0</v>
      </c>
      <c r="I789" s="99"/>
      <c r="J789" s="99"/>
      <c r="L789" s="99"/>
      <c r="M789" s="19"/>
    </row>
    <row r="790" spans="2:13">
      <c r="B790" s="19"/>
      <c r="C790" s="78"/>
      <c r="D790" s="78"/>
      <c r="E790" s="79"/>
      <c r="F790" s="79"/>
      <c r="G790" s="79"/>
      <c r="H790" s="22">
        <f t="shared" si="7"/>
        <v>0</v>
      </c>
      <c r="I790" s="99"/>
      <c r="J790" s="99"/>
      <c r="L790" s="99"/>
      <c r="M790" s="19"/>
    </row>
    <row r="791" spans="2:13">
      <c r="B791" s="19"/>
      <c r="C791" s="78"/>
      <c r="D791" s="78"/>
      <c r="E791" s="79"/>
      <c r="F791" s="79"/>
      <c r="G791" s="79"/>
      <c r="H791" s="22">
        <f t="shared" si="7"/>
        <v>0</v>
      </c>
      <c r="I791" s="99"/>
      <c r="J791" s="99"/>
      <c r="L791" s="99"/>
      <c r="M791" s="19"/>
    </row>
    <row r="792" spans="2:13">
      <c r="B792" s="19"/>
      <c r="C792" s="78"/>
      <c r="D792" s="78"/>
      <c r="E792" s="79"/>
      <c r="F792" s="79"/>
      <c r="G792" s="79"/>
      <c r="H792" s="22">
        <f t="shared" si="7"/>
        <v>0</v>
      </c>
      <c r="I792" s="99"/>
      <c r="J792" s="99"/>
      <c r="L792" s="99"/>
      <c r="M792" s="19"/>
    </row>
    <row r="793" spans="2:13">
      <c r="B793" s="19"/>
      <c r="C793" s="78"/>
      <c r="D793" s="78"/>
      <c r="E793" s="79"/>
      <c r="F793" s="79"/>
      <c r="G793" s="79"/>
      <c r="H793" s="22">
        <f t="shared" si="7"/>
        <v>0</v>
      </c>
      <c r="I793" s="99"/>
      <c r="J793" s="99"/>
      <c r="L793" s="99"/>
      <c r="M793" s="19"/>
    </row>
    <row r="794" spans="2:13">
      <c r="B794" s="19"/>
      <c r="C794" s="78"/>
      <c r="D794" s="78"/>
      <c r="E794" s="79"/>
      <c r="F794" s="79"/>
      <c r="G794" s="79"/>
      <c r="H794" s="22">
        <f t="shared" si="7"/>
        <v>0</v>
      </c>
      <c r="I794" s="99"/>
      <c r="J794" s="99"/>
      <c r="L794" s="99"/>
      <c r="M794" s="19"/>
    </row>
    <row r="795" spans="2:13">
      <c r="B795" s="19"/>
      <c r="C795" s="78"/>
      <c r="D795" s="78"/>
      <c r="E795" s="79"/>
      <c r="F795" s="79"/>
      <c r="G795" s="79"/>
      <c r="H795" s="22">
        <f t="shared" si="7"/>
        <v>0</v>
      </c>
      <c r="I795" s="99"/>
      <c r="J795" s="99"/>
      <c r="L795" s="99"/>
      <c r="M795" s="19"/>
    </row>
    <row r="796" spans="2:13">
      <c r="B796" s="19"/>
      <c r="C796" s="78"/>
      <c r="D796" s="78"/>
      <c r="E796" s="79"/>
      <c r="F796" s="79"/>
      <c r="G796" s="79"/>
      <c r="H796" s="22">
        <f t="shared" si="7"/>
        <v>0</v>
      </c>
      <c r="I796" s="99"/>
      <c r="J796" s="99"/>
      <c r="L796" s="99"/>
      <c r="M796" s="19"/>
    </row>
    <row r="797" spans="2:13">
      <c r="B797" s="19"/>
      <c r="C797" s="78"/>
      <c r="D797" s="78"/>
      <c r="E797" s="79"/>
      <c r="F797" s="79"/>
      <c r="G797" s="79"/>
      <c r="H797" s="22">
        <f t="shared" si="7"/>
        <v>0</v>
      </c>
      <c r="I797" s="99"/>
      <c r="J797" s="99"/>
      <c r="L797" s="99"/>
      <c r="M797" s="19"/>
    </row>
    <row r="798" spans="2:13">
      <c r="B798" s="19"/>
      <c r="C798" s="78"/>
      <c r="D798" s="78"/>
      <c r="E798" s="79"/>
      <c r="F798" s="79"/>
      <c r="G798" s="79"/>
      <c r="H798" s="22">
        <f t="shared" si="7"/>
        <v>0</v>
      </c>
      <c r="I798" s="99"/>
      <c r="J798" s="99"/>
      <c r="L798" s="99"/>
      <c r="M798" s="19"/>
    </row>
    <row r="799" spans="2:13">
      <c r="B799" s="19"/>
      <c r="C799" s="78"/>
      <c r="D799" s="78"/>
      <c r="E799" s="79"/>
      <c r="F799" s="79"/>
      <c r="G799" s="79"/>
      <c r="H799" s="22">
        <f t="shared" si="7"/>
        <v>0</v>
      </c>
      <c r="I799" s="99"/>
      <c r="J799" s="99"/>
      <c r="L799" s="99"/>
      <c r="M799" s="19"/>
    </row>
    <row r="800" spans="2:13">
      <c r="B800" s="19"/>
      <c r="C800" s="78"/>
      <c r="D800" s="78"/>
      <c r="E800" s="79"/>
      <c r="F800" s="79"/>
      <c r="G800" s="79"/>
      <c r="H800" s="22">
        <f t="shared" si="7"/>
        <v>0</v>
      </c>
      <c r="I800" s="99"/>
      <c r="J800" s="99"/>
      <c r="L800" s="99"/>
      <c r="M800" s="19"/>
    </row>
    <row r="801" spans="2:13">
      <c r="B801" s="19"/>
      <c r="C801" s="78"/>
      <c r="D801" s="78"/>
      <c r="E801" s="79"/>
      <c r="F801" s="79"/>
      <c r="G801" s="79"/>
      <c r="H801" s="22">
        <f t="shared" si="7"/>
        <v>0</v>
      </c>
      <c r="I801" s="99"/>
      <c r="J801" s="99"/>
      <c r="L801" s="99"/>
      <c r="M801" s="19"/>
    </row>
    <row r="802" spans="2:13">
      <c r="B802" s="19"/>
      <c r="C802" s="78"/>
      <c r="D802" s="78"/>
      <c r="E802" s="79"/>
      <c r="F802" s="79"/>
      <c r="G802" s="79"/>
      <c r="H802" s="22">
        <f t="shared" si="7"/>
        <v>0</v>
      </c>
      <c r="I802" s="99"/>
      <c r="J802" s="99"/>
      <c r="L802" s="99"/>
      <c r="M802" s="19"/>
    </row>
    <row r="803" spans="2:13">
      <c r="B803" s="19"/>
      <c r="C803" s="78"/>
      <c r="D803" s="78"/>
      <c r="E803" s="79"/>
      <c r="F803" s="79"/>
      <c r="G803" s="79"/>
      <c r="H803" s="22">
        <f t="shared" si="7"/>
        <v>0</v>
      </c>
      <c r="I803" s="99"/>
      <c r="J803" s="99"/>
      <c r="L803" s="99"/>
      <c r="M803" s="19"/>
    </row>
    <row r="804" spans="2:13">
      <c r="B804" s="19"/>
      <c r="C804" s="78"/>
      <c r="D804" s="78"/>
      <c r="E804" s="79"/>
      <c r="F804" s="79"/>
      <c r="G804" s="79"/>
      <c r="H804" s="22">
        <f t="shared" si="7"/>
        <v>0</v>
      </c>
      <c r="I804" s="99"/>
      <c r="J804" s="99"/>
      <c r="L804" s="99"/>
      <c r="M804" s="19"/>
    </row>
    <row r="805" spans="2:13">
      <c r="B805" s="19"/>
      <c r="C805" s="78"/>
      <c r="D805" s="78"/>
      <c r="E805" s="79"/>
      <c r="F805" s="79"/>
      <c r="G805" s="79"/>
      <c r="H805" s="22">
        <f t="shared" si="7"/>
        <v>0</v>
      </c>
      <c r="I805" s="99"/>
      <c r="J805" s="99"/>
      <c r="L805" s="99"/>
      <c r="M805" s="19"/>
    </row>
    <row r="806" spans="2:13">
      <c r="B806" s="19"/>
      <c r="C806" s="78"/>
      <c r="D806" s="78"/>
      <c r="E806" s="79"/>
      <c r="F806" s="79"/>
      <c r="G806" s="79"/>
      <c r="H806" s="22">
        <f t="shared" si="7"/>
        <v>0</v>
      </c>
      <c r="I806" s="99"/>
      <c r="J806" s="99"/>
      <c r="L806" s="99"/>
      <c r="M806" s="19"/>
    </row>
    <row r="807" spans="2:13">
      <c r="B807" s="19"/>
      <c r="C807" s="78"/>
      <c r="D807" s="78"/>
      <c r="E807" s="79"/>
      <c r="F807" s="79"/>
      <c r="G807" s="79"/>
      <c r="H807" s="22">
        <f t="shared" si="7"/>
        <v>0</v>
      </c>
      <c r="I807" s="99"/>
      <c r="J807" s="99"/>
      <c r="L807" s="99"/>
      <c r="M807" s="19"/>
    </row>
    <row r="808" spans="2:13">
      <c r="B808" s="19"/>
      <c r="C808" s="78"/>
      <c r="D808" s="78"/>
      <c r="E808" s="79"/>
      <c r="F808" s="79"/>
      <c r="G808" s="79"/>
      <c r="H808" s="22">
        <f t="shared" si="7"/>
        <v>0</v>
      </c>
      <c r="I808" s="99"/>
      <c r="J808" s="99"/>
      <c r="L808" s="99"/>
      <c r="M808" s="19"/>
    </row>
    <row r="809" spans="2:13">
      <c r="B809" s="19"/>
      <c r="C809" s="78"/>
      <c r="D809" s="78"/>
      <c r="E809" s="79"/>
      <c r="F809" s="79"/>
      <c r="G809" s="79"/>
      <c r="H809" s="22">
        <f t="shared" si="7"/>
        <v>0</v>
      </c>
      <c r="I809" s="99"/>
      <c r="J809" s="99"/>
      <c r="L809" s="99"/>
      <c r="M809" s="19"/>
    </row>
    <row r="810" spans="2:13">
      <c r="B810" s="19"/>
      <c r="C810" s="78"/>
      <c r="D810" s="78"/>
      <c r="E810" s="79"/>
      <c r="F810" s="79"/>
      <c r="G810" s="79"/>
      <c r="H810" s="22">
        <f t="shared" si="7"/>
        <v>0</v>
      </c>
      <c r="I810" s="99"/>
      <c r="J810" s="99"/>
      <c r="L810" s="99"/>
      <c r="M810" s="19"/>
    </row>
    <row r="811" spans="2:13">
      <c r="B811" s="19"/>
      <c r="C811" s="78"/>
      <c r="D811" s="78"/>
      <c r="E811" s="79"/>
      <c r="F811" s="79"/>
      <c r="G811" s="79"/>
      <c r="H811" s="22">
        <f t="shared" si="7"/>
        <v>0</v>
      </c>
      <c r="I811" s="99"/>
      <c r="J811" s="99"/>
      <c r="L811" s="99"/>
      <c r="M811" s="19"/>
    </row>
    <row r="812" spans="2:13">
      <c r="B812" s="19"/>
      <c r="C812" s="78"/>
      <c r="D812" s="78"/>
      <c r="E812" s="79"/>
      <c r="F812" s="79"/>
      <c r="G812" s="79"/>
      <c r="H812" s="22">
        <f t="shared" si="7"/>
        <v>0</v>
      </c>
      <c r="I812" s="99"/>
      <c r="J812" s="99"/>
      <c r="L812" s="99"/>
      <c r="M812" s="19"/>
    </row>
    <row r="813" spans="2:13">
      <c r="B813" s="19"/>
      <c r="C813" s="78"/>
      <c r="D813" s="78"/>
      <c r="E813" s="79"/>
      <c r="F813" s="79"/>
      <c r="G813" s="79"/>
      <c r="H813" s="22">
        <f t="shared" si="7"/>
        <v>0</v>
      </c>
      <c r="I813" s="99"/>
      <c r="J813" s="99"/>
      <c r="L813" s="99"/>
      <c r="M813" s="19"/>
    </row>
    <row r="814" spans="2:13">
      <c r="B814" s="19"/>
      <c r="C814" s="78"/>
      <c r="D814" s="78"/>
      <c r="E814" s="79"/>
      <c r="F814" s="79"/>
      <c r="G814" s="79"/>
      <c r="H814" s="22">
        <f t="shared" si="7"/>
        <v>0</v>
      </c>
      <c r="I814" s="99"/>
      <c r="J814" s="99"/>
      <c r="L814" s="99"/>
      <c r="M814" s="19"/>
    </row>
    <row r="815" spans="2:13">
      <c r="B815" s="19"/>
      <c r="C815" s="78"/>
      <c r="D815" s="78"/>
      <c r="E815" s="79"/>
      <c r="F815" s="79"/>
      <c r="G815" s="79"/>
      <c r="H815" s="22">
        <f t="shared" si="7"/>
        <v>0</v>
      </c>
      <c r="I815" s="99"/>
      <c r="J815" s="99"/>
      <c r="L815" s="99"/>
      <c r="M815" s="19"/>
    </row>
    <row r="816" spans="2:13">
      <c r="B816" s="19"/>
      <c r="C816" s="78"/>
      <c r="D816" s="78"/>
      <c r="E816" s="79"/>
      <c r="F816" s="79"/>
      <c r="G816" s="79"/>
      <c r="H816" s="22">
        <f t="shared" si="7"/>
        <v>0</v>
      </c>
      <c r="I816" s="99"/>
      <c r="J816" s="99"/>
      <c r="L816" s="99"/>
      <c r="M816" s="19"/>
    </row>
    <row r="817" spans="2:13">
      <c r="B817" s="19"/>
      <c r="C817" s="78"/>
      <c r="D817" s="78"/>
      <c r="E817" s="79"/>
      <c r="F817" s="79"/>
      <c r="G817" s="79"/>
      <c r="H817" s="22">
        <f t="shared" si="7"/>
        <v>0</v>
      </c>
      <c r="I817" s="99"/>
      <c r="J817" s="99"/>
      <c r="L817" s="99"/>
      <c r="M817" s="19"/>
    </row>
    <row r="818" spans="2:13">
      <c r="B818" s="19"/>
      <c r="C818" s="78"/>
      <c r="D818" s="78"/>
      <c r="E818" s="79"/>
      <c r="F818" s="79"/>
      <c r="G818" s="79"/>
      <c r="H818" s="22">
        <f t="shared" si="7"/>
        <v>0</v>
      </c>
      <c r="I818" s="99"/>
      <c r="J818" s="99"/>
      <c r="L818" s="99"/>
      <c r="M818" s="19"/>
    </row>
    <row r="819" spans="2:13">
      <c r="B819" s="19"/>
      <c r="C819" s="78"/>
      <c r="D819" s="78"/>
      <c r="E819" s="79"/>
      <c r="F819" s="79"/>
      <c r="G819" s="79"/>
      <c r="H819" s="22">
        <f t="shared" si="7"/>
        <v>0</v>
      </c>
      <c r="I819" s="99"/>
      <c r="J819" s="99"/>
      <c r="L819" s="99"/>
      <c r="M819" s="19"/>
    </row>
    <row r="820" spans="2:13">
      <c r="B820" s="19"/>
      <c r="C820" s="78"/>
      <c r="D820" s="78"/>
      <c r="E820" s="79"/>
      <c r="F820" s="79"/>
      <c r="G820" s="79"/>
      <c r="H820" s="22">
        <f t="shared" si="7"/>
        <v>0</v>
      </c>
      <c r="I820" s="99"/>
      <c r="J820" s="99"/>
      <c r="L820" s="99"/>
      <c r="M820" s="19"/>
    </row>
    <row r="821" spans="2:13">
      <c r="B821" s="19"/>
      <c r="C821" s="78"/>
      <c r="D821" s="78"/>
      <c r="E821" s="79"/>
      <c r="F821" s="79"/>
      <c r="G821" s="79"/>
      <c r="H821" s="22">
        <f t="shared" si="7"/>
        <v>0</v>
      </c>
      <c r="I821" s="99"/>
      <c r="J821" s="99"/>
      <c r="L821" s="99"/>
      <c r="M821" s="19"/>
    </row>
    <row r="822" spans="2:13">
      <c r="B822" s="19"/>
      <c r="C822" s="78"/>
      <c r="D822" s="78"/>
      <c r="E822" s="79"/>
      <c r="F822" s="79"/>
      <c r="G822" s="79"/>
      <c r="H822" s="22">
        <f t="shared" si="7"/>
        <v>0</v>
      </c>
      <c r="I822" s="99"/>
      <c r="J822" s="99"/>
      <c r="L822" s="99"/>
      <c r="M822" s="19"/>
    </row>
    <row r="823" spans="2:13">
      <c r="B823" s="19"/>
      <c r="C823" s="78"/>
      <c r="D823" s="78"/>
      <c r="E823" s="79"/>
      <c r="F823" s="79"/>
      <c r="G823" s="79"/>
      <c r="H823" s="22">
        <f t="shared" si="7"/>
        <v>0</v>
      </c>
      <c r="I823" s="99"/>
      <c r="J823" s="99"/>
      <c r="L823" s="99"/>
      <c r="M823" s="19"/>
    </row>
    <row r="824" spans="2:13">
      <c r="B824" s="19"/>
      <c r="C824" s="78"/>
      <c r="D824" s="78"/>
      <c r="E824" s="79"/>
      <c r="F824" s="79"/>
      <c r="G824" s="79"/>
      <c r="H824" s="22">
        <f t="shared" si="7"/>
        <v>0</v>
      </c>
      <c r="I824" s="99"/>
      <c r="J824" s="99"/>
      <c r="L824" s="99"/>
      <c r="M824" s="19"/>
    </row>
    <row r="825" spans="2:13">
      <c r="B825" s="19"/>
      <c r="C825" s="78"/>
      <c r="D825" s="78"/>
      <c r="E825" s="79"/>
      <c r="F825" s="79"/>
      <c r="G825" s="79"/>
      <c r="H825" s="22">
        <f t="shared" si="7"/>
        <v>0</v>
      </c>
      <c r="I825" s="99"/>
      <c r="J825" s="99"/>
      <c r="L825" s="99"/>
      <c r="M825" s="19"/>
    </row>
    <row r="826" spans="2:13">
      <c r="B826" s="19"/>
      <c r="C826" s="78"/>
      <c r="D826" s="78"/>
      <c r="E826" s="79"/>
      <c r="F826" s="79"/>
      <c r="G826" s="79"/>
      <c r="H826" s="22">
        <f t="shared" si="7"/>
        <v>0</v>
      </c>
      <c r="I826" s="99"/>
      <c r="J826" s="99"/>
      <c r="L826" s="99"/>
      <c r="M826" s="19"/>
    </row>
    <row r="827" spans="2:13">
      <c r="B827" s="19"/>
      <c r="C827" s="78"/>
      <c r="D827" s="78"/>
      <c r="E827" s="79"/>
      <c r="F827" s="79"/>
      <c r="G827" s="79"/>
      <c r="H827" s="22">
        <f t="shared" si="7"/>
        <v>0</v>
      </c>
      <c r="I827" s="99"/>
      <c r="J827" s="99"/>
      <c r="L827" s="99"/>
      <c r="M827" s="19"/>
    </row>
    <row r="828" spans="2:13">
      <c r="B828" s="19"/>
      <c r="C828" s="78"/>
      <c r="D828" s="78"/>
      <c r="E828" s="79"/>
      <c r="F828" s="79"/>
      <c r="G828" s="79"/>
      <c r="H828" s="22">
        <f t="shared" si="7"/>
        <v>0</v>
      </c>
      <c r="I828" s="99"/>
      <c r="J828" s="99"/>
      <c r="L828" s="99"/>
      <c r="M828" s="19"/>
    </row>
    <row r="829" spans="2:13">
      <c r="B829" s="19"/>
      <c r="C829" s="78"/>
      <c r="D829" s="78"/>
      <c r="E829" s="79"/>
      <c r="F829" s="79"/>
      <c r="G829" s="79"/>
      <c r="H829" s="22">
        <f t="shared" si="7"/>
        <v>0</v>
      </c>
      <c r="I829" s="99"/>
      <c r="J829" s="99"/>
      <c r="L829" s="99"/>
      <c r="M829" s="19"/>
    </row>
    <row r="830" spans="2:13">
      <c r="B830" s="19"/>
      <c r="C830" s="78"/>
      <c r="D830" s="78"/>
      <c r="E830" s="79"/>
      <c r="F830" s="79"/>
      <c r="G830" s="79"/>
      <c r="H830" s="22">
        <f t="shared" si="7"/>
        <v>0</v>
      </c>
      <c r="I830" s="99"/>
      <c r="J830" s="99"/>
      <c r="L830" s="99"/>
      <c r="M830" s="19"/>
    </row>
    <row r="831" spans="2:13">
      <c r="B831" s="19"/>
      <c r="C831" s="78"/>
      <c r="D831" s="78"/>
      <c r="E831" s="79"/>
      <c r="F831" s="79"/>
      <c r="G831" s="79"/>
      <c r="H831" s="22">
        <f t="shared" si="7"/>
        <v>0</v>
      </c>
      <c r="I831" s="99"/>
      <c r="J831" s="99"/>
      <c r="L831" s="99"/>
      <c r="M831" s="19"/>
    </row>
    <row r="832" spans="2:13">
      <c r="B832" s="19"/>
      <c r="C832" s="78"/>
      <c r="D832" s="78"/>
      <c r="E832" s="79"/>
      <c r="F832" s="79"/>
      <c r="G832" s="79"/>
      <c r="H832" s="22">
        <f t="shared" si="7"/>
        <v>0</v>
      </c>
      <c r="I832" s="99"/>
      <c r="J832" s="99"/>
      <c r="L832" s="99"/>
      <c r="M832" s="19"/>
    </row>
    <row r="833" spans="2:13">
      <c r="B833" s="19"/>
      <c r="C833" s="78"/>
      <c r="D833" s="78"/>
      <c r="E833" s="79"/>
      <c r="F833" s="79"/>
      <c r="G833" s="79"/>
      <c r="H833" s="22">
        <f t="shared" si="7"/>
        <v>0</v>
      </c>
      <c r="I833" s="99"/>
      <c r="J833" s="99"/>
      <c r="L833" s="99"/>
      <c r="M833" s="19"/>
    </row>
    <row r="834" spans="2:13">
      <c r="B834" s="19"/>
      <c r="C834" s="78"/>
      <c r="D834" s="78"/>
      <c r="E834" s="79"/>
      <c r="F834" s="79"/>
      <c r="G834" s="79"/>
      <c r="H834" s="22">
        <f t="shared" si="7"/>
        <v>0</v>
      </c>
      <c r="I834" s="99"/>
      <c r="J834" s="99"/>
      <c r="L834" s="99"/>
      <c r="M834" s="19"/>
    </row>
    <row r="835" spans="2:13">
      <c r="B835" s="19"/>
      <c r="C835" s="78"/>
      <c r="D835" s="78"/>
      <c r="E835" s="79"/>
      <c r="F835" s="79"/>
      <c r="G835" s="79"/>
      <c r="H835" s="22">
        <f t="shared" si="7"/>
        <v>0</v>
      </c>
      <c r="I835" s="99"/>
      <c r="J835" s="99"/>
      <c r="L835" s="99"/>
      <c r="M835" s="19"/>
    </row>
    <row r="836" spans="2:13">
      <c r="B836" s="19"/>
      <c r="C836" s="78"/>
      <c r="D836" s="78"/>
      <c r="E836" s="79"/>
      <c r="F836" s="79"/>
      <c r="G836" s="79"/>
      <c r="H836" s="22">
        <f t="shared" ref="H836:H899" si="8">INT($E836*F836)</f>
        <v>0</v>
      </c>
      <c r="I836" s="99"/>
      <c r="J836" s="99"/>
      <c r="L836" s="99"/>
      <c r="M836" s="19"/>
    </row>
    <row r="837" spans="2:13">
      <c r="B837" s="19"/>
      <c r="C837" s="78"/>
      <c r="D837" s="78"/>
      <c r="E837" s="79"/>
      <c r="F837" s="79"/>
      <c r="G837" s="79"/>
      <c r="H837" s="22">
        <f t="shared" si="8"/>
        <v>0</v>
      </c>
      <c r="I837" s="99"/>
      <c r="J837" s="99"/>
      <c r="L837" s="99"/>
      <c r="M837" s="19"/>
    </row>
    <row r="838" spans="2:13">
      <c r="B838" s="19"/>
      <c r="C838" s="78"/>
      <c r="D838" s="78"/>
      <c r="E838" s="79"/>
      <c r="F838" s="79"/>
      <c r="G838" s="79"/>
      <c r="H838" s="22">
        <f t="shared" si="8"/>
        <v>0</v>
      </c>
      <c r="I838" s="99"/>
      <c r="J838" s="99"/>
      <c r="L838" s="99"/>
      <c r="M838" s="19"/>
    </row>
    <row r="839" spans="2:13">
      <c r="B839" s="19"/>
      <c r="C839" s="78"/>
      <c r="D839" s="78"/>
      <c r="E839" s="79"/>
      <c r="F839" s="79"/>
      <c r="G839" s="79"/>
      <c r="H839" s="22">
        <f t="shared" si="8"/>
        <v>0</v>
      </c>
      <c r="I839" s="99"/>
      <c r="J839" s="99"/>
      <c r="L839" s="99"/>
      <c r="M839" s="19"/>
    </row>
    <row r="840" spans="2:13">
      <c r="B840" s="19"/>
      <c r="C840" s="78"/>
      <c r="D840" s="78"/>
      <c r="E840" s="79"/>
      <c r="F840" s="79"/>
      <c r="G840" s="79"/>
      <c r="H840" s="22">
        <f t="shared" si="8"/>
        <v>0</v>
      </c>
      <c r="I840" s="99"/>
      <c r="J840" s="99"/>
      <c r="L840" s="99"/>
      <c r="M840" s="19"/>
    </row>
    <row r="841" spans="2:13">
      <c r="B841" s="19"/>
      <c r="C841" s="78"/>
      <c r="D841" s="78"/>
      <c r="E841" s="79"/>
      <c r="F841" s="79"/>
      <c r="G841" s="79"/>
      <c r="H841" s="22">
        <f t="shared" si="8"/>
        <v>0</v>
      </c>
      <c r="I841" s="99"/>
      <c r="J841" s="99"/>
      <c r="L841" s="99"/>
      <c r="M841" s="19"/>
    </row>
    <row r="842" spans="2:13">
      <c r="B842" s="19"/>
      <c r="C842" s="78"/>
      <c r="D842" s="78"/>
      <c r="E842" s="79"/>
      <c r="F842" s="79"/>
      <c r="G842" s="79"/>
      <c r="H842" s="22">
        <f t="shared" si="8"/>
        <v>0</v>
      </c>
      <c r="I842" s="99"/>
      <c r="J842" s="99"/>
      <c r="L842" s="99"/>
      <c r="M842" s="19"/>
    </row>
    <row r="843" spans="2:13">
      <c r="B843" s="19"/>
      <c r="C843" s="78"/>
      <c r="D843" s="78"/>
      <c r="E843" s="79"/>
      <c r="F843" s="79"/>
      <c r="G843" s="79"/>
      <c r="H843" s="22">
        <f t="shared" si="8"/>
        <v>0</v>
      </c>
      <c r="I843" s="99"/>
      <c r="J843" s="99"/>
      <c r="L843" s="99"/>
      <c r="M843" s="19"/>
    </row>
    <row r="844" spans="2:13">
      <c r="B844" s="19"/>
      <c r="C844" s="78"/>
      <c r="D844" s="78"/>
      <c r="E844" s="79"/>
      <c r="F844" s="79"/>
      <c r="G844" s="79"/>
      <c r="H844" s="22">
        <f t="shared" si="8"/>
        <v>0</v>
      </c>
      <c r="I844" s="99"/>
      <c r="J844" s="99"/>
      <c r="L844" s="99"/>
      <c r="M844" s="19"/>
    </row>
    <row r="845" spans="2:13">
      <c r="B845" s="19"/>
      <c r="C845" s="78"/>
      <c r="D845" s="78"/>
      <c r="E845" s="79"/>
      <c r="F845" s="79"/>
      <c r="G845" s="79"/>
      <c r="H845" s="22">
        <f t="shared" si="8"/>
        <v>0</v>
      </c>
      <c r="I845" s="99"/>
      <c r="J845" s="99"/>
      <c r="L845" s="99"/>
      <c r="M845" s="19"/>
    </row>
    <row r="846" spans="2:13">
      <c r="B846" s="19"/>
      <c r="C846" s="78"/>
      <c r="D846" s="78"/>
      <c r="E846" s="79"/>
      <c r="F846" s="79"/>
      <c r="G846" s="79"/>
      <c r="H846" s="22">
        <f t="shared" si="8"/>
        <v>0</v>
      </c>
      <c r="I846" s="99"/>
      <c r="J846" s="99"/>
      <c r="L846" s="99"/>
      <c r="M846" s="19"/>
    </row>
    <row r="847" spans="2:13">
      <c r="B847" s="19"/>
      <c r="C847" s="78"/>
      <c r="D847" s="78"/>
      <c r="E847" s="79"/>
      <c r="F847" s="79"/>
      <c r="G847" s="79"/>
      <c r="H847" s="22">
        <f t="shared" si="8"/>
        <v>0</v>
      </c>
      <c r="I847" s="99"/>
      <c r="J847" s="99"/>
      <c r="L847" s="99"/>
      <c r="M847" s="19"/>
    </row>
    <row r="848" spans="2:13">
      <c r="B848" s="19"/>
      <c r="C848" s="78"/>
      <c r="D848" s="78"/>
      <c r="E848" s="79"/>
      <c r="F848" s="79"/>
      <c r="G848" s="79"/>
      <c r="H848" s="22">
        <f t="shared" si="8"/>
        <v>0</v>
      </c>
      <c r="I848" s="99"/>
      <c r="J848" s="99"/>
      <c r="L848" s="99"/>
      <c r="M848" s="19"/>
    </row>
    <row r="849" spans="2:13">
      <c r="B849" s="19"/>
      <c r="C849" s="78"/>
      <c r="D849" s="78"/>
      <c r="E849" s="79"/>
      <c r="F849" s="79"/>
      <c r="G849" s="79"/>
      <c r="H849" s="22">
        <f t="shared" si="8"/>
        <v>0</v>
      </c>
      <c r="I849" s="99"/>
      <c r="J849" s="99"/>
      <c r="L849" s="99"/>
      <c r="M849" s="19"/>
    </row>
    <row r="850" spans="2:13">
      <c r="B850" s="19"/>
      <c r="C850" s="78"/>
      <c r="D850" s="78"/>
      <c r="E850" s="79"/>
      <c r="F850" s="79"/>
      <c r="G850" s="79"/>
      <c r="H850" s="22">
        <f t="shared" si="8"/>
        <v>0</v>
      </c>
      <c r="I850" s="99"/>
      <c r="J850" s="99"/>
      <c r="L850" s="99"/>
      <c r="M850" s="19"/>
    </row>
    <row r="851" spans="2:13">
      <c r="B851" s="19"/>
      <c r="C851" s="78"/>
      <c r="D851" s="78"/>
      <c r="E851" s="79"/>
      <c r="F851" s="79"/>
      <c r="G851" s="79"/>
      <c r="H851" s="22">
        <f t="shared" si="8"/>
        <v>0</v>
      </c>
      <c r="I851" s="99"/>
      <c r="J851" s="99"/>
      <c r="L851" s="99"/>
      <c r="M851" s="19"/>
    </row>
    <row r="852" spans="2:13">
      <c r="B852" s="19"/>
      <c r="C852" s="78"/>
      <c r="D852" s="78"/>
      <c r="E852" s="79"/>
      <c r="F852" s="79"/>
      <c r="G852" s="79"/>
      <c r="H852" s="22">
        <f t="shared" si="8"/>
        <v>0</v>
      </c>
      <c r="I852" s="99"/>
      <c r="J852" s="99"/>
      <c r="L852" s="99"/>
      <c r="M852" s="19"/>
    </row>
    <row r="853" spans="2:13">
      <c r="B853" s="19"/>
      <c r="C853" s="78"/>
      <c r="D853" s="78"/>
      <c r="E853" s="79"/>
      <c r="F853" s="79"/>
      <c r="G853" s="79"/>
      <c r="H853" s="22">
        <f t="shared" si="8"/>
        <v>0</v>
      </c>
      <c r="I853" s="99"/>
      <c r="J853" s="99"/>
      <c r="L853" s="99"/>
      <c r="M853" s="19"/>
    </row>
    <row r="854" spans="2:13">
      <c r="B854" s="19"/>
      <c r="C854" s="78"/>
      <c r="D854" s="78"/>
      <c r="E854" s="79"/>
      <c r="F854" s="79"/>
      <c r="G854" s="79"/>
      <c r="H854" s="22">
        <f t="shared" si="8"/>
        <v>0</v>
      </c>
      <c r="I854" s="99"/>
      <c r="J854" s="99"/>
      <c r="L854" s="99"/>
      <c r="M854" s="19"/>
    </row>
    <row r="855" spans="2:13">
      <c r="B855" s="19"/>
      <c r="C855" s="78"/>
      <c r="D855" s="78"/>
      <c r="E855" s="79"/>
      <c r="F855" s="79"/>
      <c r="G855" s="79"/>
      <c r="H855" s="22">
        <f t="shared" si="8"/>
        <v>0</v>
      </c>
      <c r="I855" s="99"/>
      <c r="J855" s="99"/>
      <c r="L855" s="99"/>
      <c r="M855" s="19"/>
    </row>
    <row r="856" spans="2:13">
      <c r="B856" s="19"/>
      <c r="C856" s="78"/>
      <c r="D856" s="78"/>
      <c r="E856" s="79"/>
      <c r="F856" s="79"/>
      <c r="G856" s="79"/>
      <c r="H856" s="22">
        <f t="shared" si="8"/>
        <v>0</v>
      </c>
      <c r="I856" s="99"/>
      <c r="J856" s="99"/>
      <c r="L856" s="99"/>
      <c r="M856" s="19"/>
    </row>
    <row r="857" spans="2:13">
      <c r="B857" s="19"/>
      <c r="C857" s="78"/>
      <c r="D857" s="78"/>
      <c r="E857" s="79"/>
      <c r="F857" s="79"/>
      <c r="G857" s="79"/>
      <c r="H857" s="22">
        <f t="shared" si="8"/>
        <v>0</v>
      </c>
      <c r="I857" s="99"/>
      <c r="J857" s="99"/>
      <c r="L857" s="99"/>
      <c r="M857" s="19"/>
    </row>
    <row r="858" spans="2:13">
      <c r="B858" s="19"/>
      <c r="C858" s="78"/>
      <c r="D858" s="78"/>
      <c r="E858" s="79"/>
      <c r="F858" s="79"/>
      <c r="G858" s="79"/>
      <c r="H858" s="22">
        <f t="shared" si="8"/>
        <v>0</v>
      </c>
      <c r="I858" s="99"/>
      <c r="J858" s="99"/>
      <c r="L858" s="99"/>
      <c r="M858" s="19"/>
    </row>
    <row r="859" spans="2:13">
      <c r="B859" s="19"/>
      <c r="C859" s="78"/>
      <c r="D859" s="78"/>
      <c r="E859" s="79"/>
      <c r="F859" s="79"/>
      <c r="G859" s="79"/>
      <c r="H859" s="22">
        <f t="shared" si="8"/>
        <v>0</v>
      </c>
      <c r="I859" s="99"/>
      <c r="J859" s="99"/>
      <c r="L859" s="99"/>
      <c r="M859" s="19"/>
    </row>
    <row r="860" spans="2:13">
      <c r="B860" s="19"/>
      <c r="C860" s="78"/>
      <c r="D860" s="78"/>
      <c r="E860" s="79"/>
      <c r="F860" s="79"/>
      <c r="G860" s="79"/>
      <c r="H860" s="22">
        <f t="shared" si="8"/>
        <v>0</v>
      </c>
      <c r="I860" s="99"/>
      <c r="J860" s="99"/>
      <c r="L860" s="99"/>
      <c r="M860" s="19"/>
    </row>
    <row r="861" spans="2:13">
      <c r="B861" s="19"/>
      <c r="C861" s="78"/>
      <c r="D861" s="78"/>
      <c r="E861" s="79"/>
      <c r="F861" s="79"/>
      <c r="G861" s="79"/>
      <c r="H861" s="22">
        <f t="shared" si="8"/>
        <v>0</v>
      </c>
      <c r="I861" s="99"/>
      <c r="J861" s="99"/>
      <c r="L861" s="99"/>
      <c r="M861" s="19"/>
    </row>
    <row r="862" spans="2:13">
      <c r="B862" s="19"/>
      <c r="C862" s="78"/>
      <c r="D862" s="78"/>
      <c r="E862" s="79"/>
      <c r="F862" s="79"/>
      <c r="G862" s="79"/>
      <c r="H862" s="22">
        <f t="shared" si="8"/>
        <v>0</v>
      </c>
      <c r="I862" s="99"/>
      <c r="J862" s="99"/>
      <c r="L862" s="99"/>
      <c r="M862" s="19"/>
    </row>
    <row r="863" spans="2:13">
      <c r="B863" s="19"/>
      <c r="C863" s="78"/>
      <c r="D863" s="78"/>
      <c r="E863" s="79"/>
      <c r="F863" s="79"/>
      <c r="G863" s="79"/>
      <c r="H863" s="22">
        <f t="shared" si="8"/>
        <v>0</v>
      </c>
      <c r="I863" s="99"/>
      <c r="J863" s="99"/>
      <c r="L863" s="99"/>
      <c r="M863" s="19"/>
    </row>
    <row r="864" spans="2:13">
      <c r="B864" s="19"/>
      <c r="C864" s="78"/>
      <c r="D864" s="78"/>
      <c r="E864" s="79"/>
      <c r="F864" s="79"/>
      <c r="G864" s="79"/>
      <c r="H864" s="22">
        <f t="shared" si="8"/>
        <v>0</v>
      </c>
      <c r="I864" s="99"/>
      <c r="J864" s="99"/>
      <c r="L864" s="99"/>
      <c r="M864" s="19"/>
    </row>
    <row r="865" spans="2:13">
      <c r="B865" s="19"/>
      <c r="C865" s="78"/>
      <c r="D865" s="78"/>
      <c r="E865" s="79"/>
      <c r="F865" s="79"/>
      <c r="G865" s="79"/>
      <c r="H865" s="22">
        <f t="shared" si="8"/>
        <v>0</v>
      </c>
      <c r="I865" s="99"/>
      <c r="J865" s="99"/>
      <c r="L865" s="99"/>
      <c r="M865" s="19"/>
    </row>
    <row r="866" spans="2:13">
      <c r="B866" s="19"/>
      <c r="C866" s="78"/>
      <c r="D866" s="78"/>
      <c r="E866" s="79"/>
      <c r="F866" s="79"/>
      <c r="G866" s="79"/>
      <c r="H866" s="22">
        <f t="shared" si="8"/>
        <v>0</v>
      </c>
      <c r="I866" s="99"/>
      <c r="J866" s="99"/>
      <c r="L866" s="99"/>
      <c r="M866" s="19"/>
    </row>
    <row r="867" spans="2:13">
      <c r="B867" s="19"/>
      <c r="C867" s="78"/>
      <c r="D867" s="78"/>
      <c r="E867" s="79"/>
      <c r="F867" s="79"/>
      <c r="G867" s="79"/>
      <c r="H867" s="22">
        <f t="shared" si="8"/>
        <v>0</v>
      </c>
      <c r="I867" s="99"/>
      <c r="J867" s="99"/>
      <c r="L867" s="99"/>
      <c r="M867" s="19"/>
    </row>
    <row r="868" spans="2:13">
      <c r="B868" s="19"/>
      <c r="C868" s="78"/>
      <c r="D868" s="78"/>
      <c r="E868" s="79"/>
      <c r="F868" s="79"/>
      <c r="G868" s="79"/>
      <c r="H868" s="22">
        <f t="shared" si="8"/>
        <v>0</v>
      </c>
      <c r="I868" s="99"/>
      <c r="J868" s="99"/>
      <c r="L868" s="99"/>
      <c r="M868" s="19"/>
    </row>
    <row r="869" spans="2:13">
      <c r="B869" s="19"/>
      <c r="C869" s="78"/>
      <c r="D869" s="78"/>
      <c r="E869" s="79"/>
      <c r="F869" s="79"/>
      <c r="G869" s="79"/>
      <c r="H869" s="22">
        <f t="shared" si="8"/>
        <v>0</v>
      </c>
      <c r="I869" s="99"/>
      <c r="J869" s="99"/>
      <c r="L869" s="99"/>
      <c r="M869" s="19"/>
    </row>
    <row r="870" spans="2:13">
      <c r="B870" s="19"/>
      <c r="C870" s="78"/>
      <c r="D870" s="78"/>
      <c r="E870" s="79"/>
      <c r="F870" s="79"/>
      <c r="G870" s="79"/>
      <c r="H870" s="22">
        <f t="shared" si="8"/>
        <v>0</v>
      </c>
      <c r="I870" s="99"/>
      <c r="J870" s="99"/>
      <c r="L870" s="99"/>
      <c r="M870" s="19"/>
    </row>
    <row r="871" spans="2:13">
      <c r="B871" s="19"/>
      <c r="C871" s="78"/>
      <c r="D871" s="78"/>
      <c r="E871" s="79"/>
      <c r="F871" s="79"/>
      <c r="G871" s="79"/>
      <c r="H871" s="22">
        <f t="shared" si="8"/>
        <v>0</v>
      </c>
      <c r="I871" s="99"/>
      <c r="J871" s="99"/>
      <c r="L871" s="99"/>
      <c r="M871" s="19"/>
    </row>
    <row r="872" spans="2:13">
      <c r="B872" s="19"/>
      <c r="C872" s="78"/>
      <c r="D872" s="78"/>
      <c r="E872" s="79"/>
      <c r="F872" s="79"/>
      <c r="G872" s="79"/>
      <c r="H872" s="22">
        <f t="shared" si="8"/>
        <v>0</v>
      </c>
      <c r="I872" s="99"/>
      <c r="J872" s="99"/>
      <c r="L872" s="99"/>
      <c r="M872" s="19"/>
    </row>
    <row r="873" spans="2:13">
      <c r="B873" s="19"/>
      <c r="C873" s="78"/>
      <c r="D873" s="78"/>
      <c r="E873" s="79"/>
      <c r="F873" s="79"/>
      <c r="G873" s="79"/>
      <c r="H873" s="22">
        <f t="shared" si="8"/>
        <v>0</v>
      </c>
      <c r="I873" s="99"/>
      <c r="J873" s="99"/>
      <c r="L873" s="99"/>
      <c r="M873" s="19"/>
    </row>
    <row r="874" spans="2:13">
      <c r="B874" s="19"/>
      <c r="C874" s="78"/>
      <c r="D874" s="78"/>
      <c r="E874" s="79"/>
      <c r="F874" s="79"/>
      <c r="G874" s="79"/>
      <c r="H874" s="22">
        <f t="shared" si="8"/>
        <v>0</v>
      </c>
      <c r="I874" s="99"/>
      <c r="J874" s="99"/>
      <c r="L874" s="99"/>
      <c r="M874" s="19"/>
    </row>
    <row r="875" spans="2:13">
      <c r="B875" s="19"/>
      <c r="C875" s="78"/>
      <c r="D875" s="78"/>
      <c r="E875" s="79"/>
      <c r="F875" s="79"/>
      <c r="G875" s="79"/>
      <c r="H875" s="22">
        <f t="shared" si="8"/>
        <v>0</v>
      </c>
      <c r="I875" s="99"/>
      <c r="J875" s="99"/>
      <c r="L875" s="99"/>
      <c r="M875" s="19"/>
    </row>
    <row r="876" spans="2:13">
      <c r="B876" s="19"/>
      <c r="C876" s="78"/>
      <c r="D876" s="78"/>
      <c r="E876" s="79"/>
      <c r="F876" s="79"/>
      <c r="G876" s="79"/>
      <c r="H876" s="22">
        <f t="shared" si="8"/>
        <v>0</v>
      </c>
      <c r="I876" s="99"/>
      <c r="J876" s="99"/>
      <c r="L876" s="99"/>
      <c r="M876" s="19"/>
    </row>
    <row r="877" spans="2:13">
      <c r="B877" s="19"/>
      <c r="C877" s="78"/>
      <c r="D877" s="78"/>
      <c r="E877" s="79"/>
      <c r="F877" s="79"/>
      <c r="G877" s="79"/>
      <c r="H877" s="22">
        <f t="shared" si="8"/>
        <v>0</v>
      </c>
      <c r="I877" s="99"/>
      <c r="J877" s="99"/>
      <c r="L877" s="99"/>
      <c r="M877" s="19"/>
    </row>
    <row r="878" spans="2:13">
      <c r="B878" s="19"/>
      <c r="C878" s="78"/>
      <c r="D878" s="78"/>
      <c r="E878" s="79"/>
      <c r="F878" s="79"/>
      <c r="G878" s="79"/>
      <c r="H878" s="22">
        <f t="shared" si="8"/>
        <v>0</v>
      </c>
      <c r="I878" s="99"/>
      <c r="J878" s="99"/>
      <c r="L878" s="99"/>
      <c r="M878" s="19"/>
    </row>
    <row r="879" spans="2:13">
      <c r="B879" s="19"/>
      <c r="C879" s="78"/>
      <c r="D879" s="78"/>
      <c r="E879" s="79"/>
      <c r="F879" s="79"/>
      <c r="G879" s="79"/>
      <c r="H879" s="22">
        <f t="shared" si="8"/>
        <v>0</v>
      </c>
      <c r="I879" s="99"/>
      <c r="J879" s="99"/>
      <c r="L879" s="99"/>
      <c r="M879" s="19"/>
    </row>
    <row r="880" spans="2:13">
      <c r="B880" s="19"/>
      <c r="C880" s="78"/>
      <c r="D880" s="78"/>
      <c r="E880" s="79"/>
      <c r="F880" s="79"/>
      <c r="G880" s="79"/>
      <c r="H880" s="22">
        <f t="shared" si="8"/>
        <v>0</v>
      </c>
      <c r="I880" s="99"/>
      <c r="J880" s="99"/>
      <c r="L880" s="99"/>
      <c r="M880" s="19"/>
    </row>
    <row r="881" spans="2:13">
      <c r="B881" s="19"/>
      <c r="C881" s="78"/>
      <c r="D881" s="78"/>
      <c r="E881" s="79"/>
      <c r="F881" s="79"/>
      <c r="G881" s="79"/>
      <c r="H881" s="22">
        <f t="shared" si="8"/>
        <v>0</v>
      </c>
      <c r="I881" s="99"/>
      <c r="J881" s="99"/>
      <c r="L881" s="99"/>
      <c r="M881" s="19"/>
    </row>
    <row r="882" spans="2:13">
      <c r="B882" s="19"/>
      <c r="C882" s="78"/>
      <c r="D882" s="78"/>
      <c r="E882" s="79"/>
      <c r="F882" s="79"/>
      <c r="G882" s="79"/>
      <c r="H882" s="22">
        <f t="shared" si="8"/>
        <v>0</v>
      </c>
      <c r="I882" s="99"/>
      <c r="J882" s="99"/>
      <c r="L882" s="99"/>
      <c r="M882" s="19"/>
    </row>
    <row r="883" spans="2:13">
      <c r="B883" s="19"/>
      <c r="C883" s="78"/>
      <c r="D883" s="78"/>
      <c r="E883" s="79"/>
      <c r="F883" s="79"/>
      <c r="G883" s="79"/>
      <c r="H883" s="22">
        <f t="shared" si="8"/>
        <v>0</v>
      </c>
      <c r="I883" s="99"/>
      <c r="J883" s="99"/>
      <c r="L883" s="99"/>
      <c r="M883" s="19"/>
    </row>
    <row r="884" spans="2:13">
      <c r="B884" s="19"/>
      <c r="C884" s="78"/>
      <c r="D884" s="78"/>
      <c r="E884" s="79"/>
      <c r="F884" s="79"/>
      <c r="G884" s="79"/>
      <c r="H884" s="22">
        <f t="shared" si="8"/>
        <v>0</v>
      </c>
      <c r="I884" s="99"/>
      <c r="J884" s="99"/>
      <c r="L884" s="99"/>
      <c r="M884" s="19"/>
    </row>
    <row r="885" spans="2:13">
      <c r="B885" s="19"/>
      <c r="C885" s="78"/>
      <c r="D885" s="78"/>
      <c r="E885" s="79"/>
      <c r="F885" s="79"/>
      <c r="G885" s="79"/>
      <c r="H885" s="22">
        <f t="shared" si="8"/>
        <v>0</v>
      </c>
      <c r="I885" s="99"/>
      <c r="J885" s="99"/>
      <c r="L885" s="99"/>
      <c r="M885" s="19"/>
    </row>
    <row r="886" spans="2:13">
      <c r="B886" s="19"/>
      <c r="C886" s="78"/>
      <c r="D886" s="78"/>
      <c r="E886" s="79"/>
      <c r="F886" s="79"/>
      <c r="G886" s="79"/>
      <c r="H886" s="22">
        <f t="shared" si="8"/>
        <v>0</v>
      </c>
      <c r="I886" s="99"/>
      <c r="J886" s="99"/>
      <c r="L886" s="99"/>
      <c r="M886" s="19"/>
    </row>
    <row r="887" spans="2:13">
      <c r="B887" s="19"/>
      <c r="C887" s="78"/>
      <c r="D887" s="78"/>
      <c r="E887" s="79"/>
      <c r="F887" s="79"/>
      <c r="G887" s="79"/>
      <c r="H887" s="22">
        <f t="shared" si="8"/>
        <v>0</v>
      </c>
      <c r="I887" s="99"/>
      <c r="J887" s="99"/>
      <c r="L887" s="99"/>
      <c r="M887" s="19"/>
    </row>
    <row r="888" spans="2:13">
      <c r="B888" s="19"/>
      <c r="C888" s="78"/>
      <c r="D888" s="78"/>
      <c r="E888" s="79"/>
      <c r="F888" s="79"/>
      <c r="G888" s="79"/>
      <c r="H888" s="22">
        <f t="shared" si="8"/>
        <v>0</v>
      </c>
      <c r="I888" s="99"/>
      <c r="J888" s="99"/>
      <c r="L888" s="99"/>
      <c r="M888" s="19"/>
    </row>
    <row r="889" spans="2:13">
      <c r="B889" s="19"/>
      <c r="C889" s="78"/>
      <c r="D889" s="78"/>
      <c r="E889" s="79"/>
      <c r="F889" s="79"/>
      <c r="G889" s="79"/>
      <c r="H889" s="22">
        <f t="shared" si="8"/>
        <v>0</v>
      </c>
      <c r="I889" s="99"/>
      <c r="J889" s="99"/>
      <c r="L889" s="99"/>
      <c r="M889" s="19"/>
    </row>
    <row r="890" spans="2:13">
      <c r="B890" s="19"/>
      <c r="C890" s="78"/>
      <c r="D890" s="78"/>
      <c r="E890" s="79"/>
      <c r="F890" s="79"/>
      <c r="G890" s="79"/>
      <c r="H890" s="22">
        <f t="shared" si="8"/>
        <v>0</v>
      </c>
      <c r="I890" s="99"/>
      <c r="J890" s="99"/>
      <c r="L890" s="99"/>
      <c r="M890" s="19"/>
    </row>
    <row r="891" spans="2:13">
      <c r="B891" s="19"/>
      <c r="C891" s="78"/>
      <c r="D891" s="78"/>
      <c r="E891" s="79"/>
      <c r="F891" s="79"/>
      <c r="G891" s="79"/>
      <c r="H891" s="22">
        <f t="shared" si="8"/>
        <v>0</v>
      </c>
      <c r="I891" s="99"/>
      <c r="J891" s="99"/>
      <c r="L891" s="99"/>
      <c r="M891" s="19"/>
    </row>
    <row r="892" spans="2:13">
      <c r="B892" s="19"/>
      <c r="C892" s="78"/>
      <c r="D892" s="78"/>
      <c r="E892" s="79"/>
      <c r="F892" s="79"/>
      <c r="G892" s="79"/>
      <c r="H892" s="22">
        <f t="shared" si="8"/>
        <v>0</v>
      </c>
      <c r="I892" s="99"/>
      <c r="J892" s="99"/>
      <c r="L892" s="99"/>
      <c r="M892" s="19"/>
    </row>
    <row r="893" spans="2:13">
      <c r="B893" s="19"/>
      <c r="C893" s="78"/>
      <c r="D893" s="78"/>
      <c r="E893" s="79"/>
      <c r="F893" s="79"/>
      <c r="G893" s="79"/>
      <c r="H893" s="22">
        <f t="shared" si="8"/>
        <v>0</v>
      </c>
      <c r="I893" s="99"/>
      <c r="J893" s="99"/>
      <c r="L893" s="99"/>
      <c r="M893" s="19"/>
    </row>
    <row r="894" spans="2:13">
      <c r="B894" s="19"/>
      <c r="C894" s="78"/>
      <c r="D894" s="78"/>
      <c r="E894" s="79"/>
      <c r="F894" s="79"/>
      <c r="G894" s="79"/>
      <c r="H894" s="22">
        <f t="shared" si="8"/>
        <v>0</v>
      </c>
      <c r="I894" s="99"/>
      <c r="J894" s="99"/>
      <c r="L894" s="99"/>
      <c r="M894" s="19"/>
    </row>
    <row r="895" spans="2:13">
      <c r="B895" s="19"/>
      <c r="C895" s="78"/>
      <c r="D895" s="78"/>
      <c r="E895" s="79"/>
      <c r="F895" s="79"/>
      <c r="G895" s="79"/>
      <c r="H895" s="22">
        <f t="shared" si="8"/>
        <v>0</v>
      </c>
      <c r="I895" s="99"/>
      <c r="J895" s="99"/>
      <c r="L895" s="99"/>
      <c r="M895" s="19"/>
    </row>
    <row r="896" spans="2:13">
      <c r="B896" s="19"/>
      <c r="C896" s="78"/>
      <c r="D896" s="78"/>
      <c r="E896" s="79"/>
      <c r="F896" s="79"/>
      <c r="G896" s="79"/>
      <c r="H896" s="22">
        <f t="shared" si="8"/>
        <v>0</v>
      </c>
      <c r="I896" s="99"/>
      <c r="J896" s="99"/>
      <c r="L896" s="99"/>
      <c r="M896" s="19"/>
    </row>
    <row r="897" spans="2:13">
      <c r="B897" s="19"/>
      <c r="C897" s="78"/>
      <c r="D897" s="78"/>
      <c r="E897" s="79"/>
      <c r="F897" s="79"/>
      <c r="G897" s="79"/>
      <c r="H897" s="22">
        <f t="shared" si="8"/>
        <v>0</v>
      </c>
      <c r="I897" s="99"/>
      <c r="J897" s="99"/>
      <c r="L897" s="99"/>
      <c r="M897" s="19"/>
    </row>
    <row r="898" spans="2:13">
      <c r="B898" s="19"/>
      <c r="C898" s="78"/>
      <c r="D898" s="78"/>
      <c r="E898" s="79"/>
      <c r="F898" s="79"/>
      <c r="G898" s="79"/>
      <c r="H898" s="22">
        <f t="shared" si="8"/>
        <v>0</v>
      </c>
      <c r="I898" s="99"/>
      <c r="J898" s="99"/>
      <c r="L898" s="99"/>
      <c r="M898" s="19"/>
    </row>
    <row r="899" spans="2:13">
      <c r="B899" s="19"/>
      <c r="C899" s="78"/>
      <c r="D899" s="78"/>
      <c r="E899" s="79"/>
      <c r="F899" s="79"/>
      <c r="G899" s="79"/>
      <c r="H899" s="22">
        <f t="shared" si="8"/>
        <v>0</v>
      </c>
      <c r="I899" s="99"/>
      <c r="J899" s="99"/>
      <c r="L899" s="99"/>
      <c r="M899" s="19"/>
    </row>
    <row r="900" spans="2:13">
      <c r="B900" s="19"/>
      <c r="C900" s="78"/>
      <c r="D900" s="78"/>
      <c r="E900" s="79"/>
      <c r="F900" s="79"/>
      <c r="G900" s="79"/>
      <c r="H900" s="22">
        <f t="shared" ref="H900:H963" si="9">INT($E900*F900)</f>
        <v>0</v>
      </c>
      <c r="I900" s="99"/>
      <c r="J900" s="99"/>
      <c r="L900" s="99"/>
      <c r="M900" s="19"/>
    </row>
    <row r="901" spans="2:13">
      <c r="B901" s="19"/>
      <c r="C901" s="78"/>
      <c r="D901" s="78"/>
      <c r="E901" s="79"/>
      <c r="F901" s="79"/>
      <c r="G901" s="79"/>
      <c r="H901" s="22">
        <f t="shared" si="9"/>
        <v>0</v>
      </c>
      <c r="I901" s="99"/>
      <c r="J901" s="99"/>
      <c r="L901" s="99"/>
      <c r="M901" s="19"/>
    </row>
    <row r="902" spans="2:13">
      <c r="B902" s="19"/>
      <c r="C902" s="78"/>
      <c r="D902" s="78"/>
      <c r="E902" s="79"/>
      <c r="F902" s="79"/>
      <c r="G902" s="79"/>
      <c r="H902" s="22">
        <f t="shared" si="9"/>
        <v>0</v>
      </c>
      <c r="I902" s="99"/>
      <c r="J902" s="99"/>
      <c r="L902" s="99"/>
      <c r="M902" s="19"/>
    </row>
    <row r="903" spans="2:13">
      <c r="B903" s="19"/>
      <c r="C903" s="78"/>
      <c r="D903" s="78"/>
      <c r="E903" s="79"/>
      <c r="F903" s="79"/>
      <c r="G903" s="79"/>
      <c r="H903" s="22">
        <f t="shared" si="9"/>
        <v>0</v>
      </c>
      <c r="I903" s="99"/>
      <c r="J903" s="99"/>
      <c r="L903" s="99"/>
      <c r="M903" s="19"/>
    </row>
    <row r="904" spans="2:13">
      <c r="B904" s="19"/>
      <c r="C904" s="78"/>
      <c r="D904" s="78"/>
      <c r="E904" s="79"/>
      <c r="F904" s="79"/>
      <c r="G904" s="79"/>
      <c r="H904" s="22">
        <f t="shared" si="9"/>
        <v>0</v>
      </c>
      <c r="I904" s="99"/>
      <c r="J904" s="99"/>
      <c r="L904" s="99"/>
      <c r="M904" s="19"/>
    </row>
    <row r="905" spans="2:13">
      <c r="B905" s="19"/>
      <c r="C905" s="78"/>
      <c r="D905" s="78"/>
      <c r="E905" s="79"/>
      <c r="F905" s="79"/>
      <c r="G905" s="79"/>
      <c r="H905" s="22">
        <f t="shared" si="9"/>
        <v>0</v>
      </c>
      <c r="I905" s="99"/>
      <c r="J905" s="99"/>
      <c r="L905" s="99"/>
      <c r="M905" s="19"/>
    </row>
    <row r="906" spans="2:13">
      <c r="B906" s="19"/>
      <c r="C906" s="78"/>
      <c r="D906" s="78"/>
      <c r="E906" s="79"/>
      <c r="F906" s="79"/>
      <c r="G906" s="79"/>
      <c r="H906" s="22">
        <f t="shared" si="9"/>
        <v>0</v>
      </c>
      <c r="I906" s="99"/>
      <c r="J906" s="99"/>
      <c r="L906" s="99"/>
      <c r="M906" s="19"/>
    </row>
    <row r="907" spans="2:13">
      <c r="B907" s="19"/>
      <c r="C907" s="78"/>
      <c r="D907" s="78"/>
      <c r="E907" s="79"/>
      <c r="F907" s="79"/>
      <c r="G907" s="79"/>
      <c r="H907" s="22">
        <f t="shared" si="9"/>
        <v>0</v>
      </c>
      <c r="I907" s="99"/>
      <c r="J907" s="99"/>
      <c r="L907" s="99"/>
      <c r="M907" s="19"/>
    </row>
    <row r="908" spans="2:13">
      <c r="B908" s="19"/>
      <c r="C908" s="78"/>
      <c r="D908" s="78"/>
      <c r="E908" s="79"/>
      <c r="F908" s="79"/>
      <c r="G908" s="79"/>
      <c r="H908" s="22">
        <f t="shared" si="9"/>
        <v>0</v>
      </c>
      <c r="I908" s="99"/>
      <c r="J908" s="99"/>
      <c r="L908" s="99"/>
      <c r="M908" s="19"/>
    </row>
    <row r="909" spans="2:13">
      <c r="B909" s="19"/>
      <c r="C909" s="78"/>
      <c r="D909" s="78"/>
      <c r="E909" s="79"/>
      <c r="F909" s="79"/>
      <c r="G909" s="79"/>
      <c r="H909" s="22">
        <f t="shared" si="9"/>
        <v>0</v>
      </c>
      <c r="I909" s="99"/>
      <c r="J909" s="99"/>
      <c r="L909" s="99"/>
      <c r="M909" s="19"/>
    </row>
    <row r="910" spans="2:13">
      <c r="B910" s="19"/>
      <c r="C910" s="78"/>
      <c r="D910" s="78"/>
      <c r="E910" s="79"/>
      <c r="F910" s="79"/>
      <c r="G910" s="79"/>
      <c r="H910" s="22">
        <f t="shared" si="9"/>
        <v>0</v>
      </c>
      <c r="I910" s="99"/>
      <c r="J910" s="99"/>
      <c r="L910" s="99"/>
      <c r="M910" s="19"/>
    </row>
    <row r="911" spans="2:13">
      <c r="B911" s="19"/>
      <c r="C911" s="78"/>
      <c r="D911" s="78"/>
      <c r="E911" s="79"/>
      <c r="F911" s="79"/>
      <c r="G911" s="79"/>
      <c r="H911" s="22">
        <f t="shared" si="9"/>
        <v>0</v>
      </c>
      <c r="I911" s="99"/>
      <c r="J911" s="99"/>
      <c r="L911" s="99"/>
      <c r="M911" s="19"/>
    </row>
    <row r="912" spans="2:13">
      <c r="B912" s="19"/>
      <c r="C912" s="78"/>
      <c r="D912" s="78"/>
      <c r="E912" s="79"/>
      <c r="F912" s="79"/>
      <c r="G912" s="79"/>
      <c r="H912" s="22">
        <f t="shared" si="9"/>
        <v>0</v>
      </c>
      <c r="I912" s="99"/>
      <c r="J912" s="99"/>
      <c r="L912" s="99"/>
      <c r="M912" s="19"/>
    </row>
    <row r="913" spans="2:13">
      <c r="B913" s="19"/>
      <c r="C913" s="78"/>
      <c r="D913" s="78"/>
      <c r="E913" s="79"/>
      <c r="F913" s="79"/>
      <c r="G913" s="79"/>
      <c r="H913" s="22">
        <f t="shared" si="9"/>
        <v>0</v>
      </c>
      <c r="I913" s="99"/>
      <c r="J913" s="99"/>
      <c r="L913" s="99"/>
      <c r="M913" s="19"/>
    </row>
    <row r="914" spans="2:13">
      <c r="B914" s="19"/>
      <c r="C914" s="78"/>
      <c r="D914" s="78"/>
      <c r="E914" s="79"/>
      <c r="F914" s="79"/>
      <c r="G914" s="79"/>
      <c r="H914" s="22">
        <f t="shared" si="9"/>
        <v>0</v>
      </c>
      <c r="I914" s="99"/>
      <c r="J914" s="99"/>
      <c r="L914" s="99"/>
      <c r="M914" s="19"/>
    </row>
    <row r="915" spans="2:13">
      <c r="B915" s="19"/>
      <c r="C915" s="78"/>
      <c r="D915" s="78"/>
      <c r="E915" s="79"/>
      <c r="F915" s="79"/>
      <c r="G915" s="79"/>
      <c r="H915" s="22">
        <f t="shared" si="9"/>
        <v>0</v>
      </c>
      <c r="I915" s="99"/>
      <c r="J915" s="99"/>
      <c r="L915" s="99"/>
      <c r="M915" s="19"/>
    </row>
    <row r="916" spans="2:13">
      <c r="B916" s="19"/>
      <c r="C916" s="78"/>
      <c r="D916" s="78"/>
      <c r="E916" s="79"/>
      <c r="F916" s="79"/>
      <c r="G916" s="79"/>
      <c r="H916" s="22">
        <f t="shared" si="9"/>
        <v>0</v>
      </c>
      <c r="I916" s="99"/>
      <c r="J916" s="99"/>
      <c r="L916" s="99"/>
      <c r="M916" s="19"/>
    </row>
    <row r="917" spans="2:13">
      <c r="B917" s="19"/>
      <c r="C917" s="78"/>
      <c r="D917" s="78"/>
      <c r="E917" s="79"/>
      <c r="F917" s="79"/>
      <c r="G917" s="79"/>
      <c r="H917" s="22">
        <f t="shared" si="9"/>
        <v>0</v>
      </c>
      <c r="I917" s="99"/>
      <c r="J917" s="99"/>
      <c r="L917" s="99"/>
      <c r="M917" s="19"/>
    </row>
    <row r="918" spans="2:13">
      <c r="B918" s="19"/>
      <c r="C918" s="78"/>
      <c r="D918" s="78"/>
      <c r="E918" s="79"/>
      <c r="F918" s="79"/>
      <c r="G918" s="79"/>
      <c r="H918" s="22">
        <f t="shared" si="9"/>
        <v>0</v>
      </c>
      <c r="I918" s="99"/>
      <c r="J918" s="99"/>
      <c r="L918" s="99"/>
      <c r="M918" s="19"/>
    </row>
    <row r="919" spans="2:13">
      <c r="B919" s="19"/>
      <c r="C919" s="78"/>
      <c r="D919" s="78"/>
      <c r="E919" s="79"/>
      <c r="F919" s="79"/>
      <c r="G919" s="79"/>
      <c r="H919" s="22">
        <f t="shared" si="9"/>
        <v>0</v>
      </c>
      <c r="I919" s="99"/>
      <c r="J919" s="99"/>
      <c r="L919" s="99"/>
      <c r="M919" s="19"/>
    </row>
    <row r="920" spans="2:13">
      <c r="B920" s="19"/>
      <c r="C920" s="78"/>
      <c r="D920" s="78"/>
      <c r="E920" s="79"/>
      <c r="F920" s="79"/>
      <c r="G920" s="79"/>
      <c r="H920" s="22">
        <f t="shared" si="9"/>
        <v>0</v>
      </c>
      <c r="I920" s="99"/>
      <c r="J920" s="99"/>
      <c r="L920" s="99"/>
      <c r="M920" s="19"/>
    </row>
    <row r="921" spans="2:13">
      <c r="B921" s="19"/>
      <c r="C921" s="78"/>
      <c r="D921" s="78"/>
      <c r="E921" s="79"/>
      <c r="F921" s="79"/>
      <c r="G921" s="79"/>
      <c r="H921" s="22">
        <f t="shared" si="9"/>
        <v>0</v>
      </c>
      <c r="I921" s="99"/>
      <c r="J921" s="99"/>
      <c r="L921" s="99"/>
      <c r="M921" s="19"/>
    </row>
    <row r="922" spans="2:13">
      <c r="B922" s="19"/>
      <c r="C922" s="78"/>
      <c r="D922" s="78"/>
      <c r="E922" s="79"/>
      <c r="F922" s="79"/>
      <c r="G922" s="79"/>
      <c r="H922" s="22">
        <f t="shared" si="9"/>
        <v>0</v>
      </c>
      <c r="I922" s="99"/>
      <c r="J922" s="99"/>
      <c r="L922" s="99"/>
      <c r="M922" s="19"/>
    </row>
    <row r="923" spans="2:13">
      <c r="B923" s="19"/>
      <c r="C923" s="78"/>
      <c r="D923" s="78"/>
      <c r="E923" s="79"/>
      <c r="F923" s="79"/>
      <c r="G923" s="79"/>
      <c r="H923" s="22">
        <f t="shared" si="9"/>
        <v>0</v>
      </c>
      <c r="I923" s="99"/>
      <c r="J923" s="99"/>
      <c r="L923" s="99"/>
      <c r="M923" s="19"/>
    </row>
    <row r="924" spans="2:13">
      <c r="B924" s="19"/>
      <c r="C924" s="78"/>
      <c r="D924" s="78"/>
      <c r="E924" s="79"/>
      <c r="F924" s="79"/>
      <c r="G924" s="79"/>
      <c r="H924" s="22">
        <f t="shared" si="9"/>
        <v>0</v>
      </c>
      <c r="I924" s="99"/>
      <c r="J924" s="99"/>
      <c r="L924" s="99"/>
      <c r="M924" s="19"/>
    </row>
    <row r="925" spans="2:13">
      <c r="B925" s="19"/>
      <c r="C925" s="78"/>
      <c r="D925" s="78"/>
      <c r="E925" s="79"/>
      <c r="F925" s="79"/>
      <c r="G925" s="79"/>
      <c r="H925" s="22">
        <f t="shared" si="9"/>
        <v>0</v>
      </c>
      <c r="I925" s="99"/>
      <c r="J925" s="99"/>
      <c r="L925" s="99"/>
      <c r="M925" s="19"/>
    </row>
    <row r="926" spans="2:13">
      <c r="B926" s="19"/>
      <c r="C926" s="78"/>
      <c r="D926" s="78"/>
      <c r="E926" s="79"/>
      <c r="F926" s="79"/>
      <c r="G926" s="79"/>
      <c r="H926" s="22">
        <f t="shared" si="9"/>
        <v>0</v>
      </c>
      <c r="I926" s="99"/>
      <c r="J926" s="99"/>
      <c r="L926" s="99"/>
      <c r="M926" s="19"/>
    </row>
    <row r="927" spans="2:13">
      <c r="B927" s="19"/>
      <c r="C927" s="78"/>
      <c r="D927" s="78"/>
      <c r="E927" s="79"/>
      <c r="F927" s="79"/>
      <c r="G927" s="79"/>
      <c r="H927" s="22">
        <f t="shared" si="9"/>
        <v>0</v>
      </c>
      <c r="I927" s="99"/>
      <c r="J927" s="99"/>
      <c r="L927" s="99"/>
      <c r="M927" s="19"/>
    </row>
    <row r="928" spans="2:13">
      <c r="B928" s="19"/>
      <c r="C928" s="78"/>
      <c r="D928" s="78"/>
      <c r="E928" s="79"/>
      <c r="F928" s="79"/>
      <c r="G928" s="79"/>
      <c r="H928" s="22">
        <f t="shared" si="9"/>
        <v>0</v>
      </c>
      <c r="I928" s="99"/>
      <c r="J928" s="99"/>
      <c r="L928" s="99"/>
      <c r="M928" s="19"/>
    </row>
    <row r="929" spans="2:13">
      <c r="B929" s="19"/>
      <c r="C929" s="78"/>
      <c r="D929" s="78"/>
      <c r="E929" s="79"/>
      <c r="F929" s="79"/>
      <c r="G929" s="79"/>
      <c r="H929" s="22">
        <f t="shared" si="9"/>
        <v>0</v>
      </c>
      <c r="I929" s="99"/>
      <c r="J929" s="99"/>
      <c r="L929" s="99"/>
      <c r="M929" s="19"/>
    </row>
    <row r="930" spans="2:13">
      <c r="B930" s="19"/>
      <c r="C930" s="78"/>
      <c r="D930" s="78"/>
      <c r="E930" s="79"/>
      <c r="F930" s="79"/>
      <c r="G930" s="79"/>
      <c r="H930" s="22">
        <f t="shared" si="9"/>
        <v>0</v>
      </c>
      <c r="I930" s="99"/>
      <c r="J930" s="99"/>
      <c r="L930" s="99"/>
      <c r="M930" s="19"/>
    </row>
    <row r="931" spans="2:13">
      <c r="B931" s="19"/>
      <c r="C931" s="78"/>
      <c r="D931" s="78"/>
      <c r="E931" s="79"/>
      <c r="F931" s="79"/>
      <c r="G931" s="79"/>
      <c r="H931" s="22">
        <f t="shared" si="9"/>
        <v>0</v>
      </c>
      <c r="I931" s="99"/>
      <c r="J931" s="99"/>
      <c r="L931" s="99"/>
      <c r="M931" s="19"/>
    </row>
    <row r="932" spans="2:13">
      <c r="B932" s="19"/>
      <c r="C932" s="78"/>
      <c r="D932" s="78"/>
      <c r="E932" s="79"/>
      <c r="F932" s="79"/>
      <c r="G932" s="79"/>
      <c r="H932" s="22">
        <f t="shared" si="9"/>
        <v>0</v>
      </c>
      <c r="I932" s="99"/>
      <c r="J932" s="99"/>
      <c r="L932" s="99"/>
      <c r="M932" s="19"/>
    </row>
    <row r="933" spans="2:13">
      <c r="B933" s="19"/>
      <c r="C933" s="78"/>
      <c r="D933" s="78"/>
      <c r="E933" s="79"/>
      <c r="F933" s="79"/>
      <c r="G933" s="79"/>
      <c r="H933" s="22">
        <f t="shared" si="9"/>
        <v>0</v>
      </c>
      <c r="I933" s="99"/>
      <c r="J933" s="99"/>
      <c r="L933" s="99"/>
      <c r="M933" s="19"/>
    </row>
    <row r="934" spans="2:13">
      <c r="B934" s="19"/>
      <c r="C934" s="78"/>
      <c r="D934" s="78"/>
      <c r="E934" s="79"/>
      <c r="F934" s="79"/>
      <c r="G934" s="79"/>
      <c r="H934" s="22">
        <f t="shared" si="9"/>
        <v>0</v>
      </c>
      <c r="I934" s="99"/>
      <c r="J934" s="99"/>
      <c r="L934" s="99"/>
      <c r="M934" s="19"/>
    </row>
    <row r="935" spans="2:13">
      <c r="B935" s="19"/>
      <c r="C935" s="78"/>
      <c r="D935" s="78"/>
      <c r="E935" s="79"/>
      <c r="F935" s="79"/>
      <c r="G935" s="79"/>
      <c r="H935" s="22">
        <f t="shared" si="9"/>
        <v>0</v>
      </c>
      <c r="I935" s="99"/>
      <c r="J935" s="99"/>
      <c r="L935" s="99"/>
      <c r="M935" s="19"/>
    </row>
    <row r="936" spans="2:13">
      <c r="B936" s="19"/>
      <c r="C936" s="78"/>
      <c r="D936" s="78"/>
      <c r="E936" s="79"/>
      <c r="F936" s="79"/>
      <c r="G936" s="79"/>
      <c r="H936" s="22">
        <f t="shared" si="9"/>
        <v>0</v>
      </c>
      <c r="I936" s="99"/>
      <c r="J936" s="99"/>
      <c r="L936" s="99"/>
      <c r="M936" s="19"/>
    </row>
    <row r="937" spans="2:13">
      <c r="B937" s="19"/>
      <c r="C937" s="78"/>
      <c r="D937" s="78"/>
      <c r="E937" s="79"/>
      <c r="F937" s="79"/>
      <c r="G937" s="79"/>
      <c r="H937" s="22">
        <f t="shared" si="9"/>
        <v>0</v>
      </c>
      <c r="I937" s="99"/>
      <c r="J937" s="99"/>
      <c r="L937" s="99"/>
      <c r="M937" s="19"/>
    </row>
    <row r="938" spans="2:13">
      <c r="B938" s="19"/>
      <c r="C938" s="78"/>
      <c r="D938" s="78"/>
      <c r="E938" s="79"/>
      <c r="F938" s="79"/>
      <c r="G938" s="79"/>
      <c r="H938" s="22">
        <f t="shared" si="9"/>
        <v>0</v>
      </c>
      <c r="I938" s="99"/>
      <c r="J938" s="99"/>
      <c r="L938" s="99"/>
      <c r="M938" s="19"/>
    </row>
    <row r="939" spans="2:13">
      <c r="B939" s="19"/>
      <c r="C939" s="78"/>
      <c r="D939" s="78"/>
      <c r="E939" s="79"/>
      <c r="F939" s="79"/>
      <c r="G939" s="79"/>
      <c r="H939" s="22">
        <f t="shared" si="9"/>
        <v>0</v>
      </c>
      <c r="I939" s="99"/>
      <c r="J939" s="99"/>
      <c r="L939" s="99"/>
      <c r="M939" s="19"/>
    </row>
    <row r="940" spans="2:13">
      <c r="B940" s="19"/>
      <c r="C940" s="78"/>
      <c r="D940" s="78"/>
      <c r="E940" s="79"/>
      <c r="F940" s="79"/>
      <c r="G940" s="79"/>
      <c r="H940" s="22">
        <f t="shared" si="9"/>
        <v>0</v>
      </c>
      <c r="I940" s="99"/>
      <c r="J940" s="99"/>
      <c r="L940" s="99"/>
      <c r="M940" s="19"/>
    </row>
    <row r="941" spans="2:13">
      <c r="B941" s="19"/>
      <c r="C941" s="78"/>
      <c r="D941" s="78"/>
      <c r="E941" s="79"/>
      <c r="F941" s="79"/>
      <c r="G941" s="79"/>
      <c r="H941" s="22">
        <f t="shared" si="9"/>
        <v>0</v>
      </c>
      <c r="I941" s="99"/>
      <c r="J941" s="99"/>
      <c r="L941" s="99"/>
      <c r="M941" s="19"/>
    </row>
    <row r="942" spans="2:13">
      <c r="B942" s="19"/>
      <c r="C942" s="78"/>
      <c r="D942" s="78"/>
      <c r="E942" s="79"/>
      <c r="F942" s="79"/>
      <c r="G942" s="79"/>
      <c r="H942" s="22">
        <f t="shared" si="9"/>
        <v>0</v>
      </c>
      <c r="I942" s="99"/>
      <c r="J942" s="99"/>
      <c r="L942" s="99"/>
      <c r="M942" s="19"/>
    </row>
    <row r="943" spans="2:13">
      <c r="B943" s="19"/>
      <c r="C943" s="78"/>
      <c r="D943" s="78"/>
      <c r="E943" s="79"/>
      <c r="F943" s="79"/>
      <c r="G943" s="79"/>
      <c r="H943" s="22">
        <f t="shared" si="9"/>
        <v>0</v>
      </c>
      <c r="I943" s="99"/>
      <c r="J943" s="99"/>
      <c r="L943" s="99"/>
      <c r="M943" s="19"/>
    </row>
    <row r="944" spans="2:13">
      <c r="B944" s="19"/>
      <c r="C944" s="78"/>
      <c r="D944" s="78"/>
      <c r="E944" s="79"/>
      <c r="F944" s="79"/>
      <c r="G944" s="79"/>
      <c r="H944" s="22">
        <f t="shared" si="9"/>
        <v>0</v>
      </c>
      <c r="I944" s="99"/>
      <c r="J944" s="99"/>
      <c r="L944" s="99"/>
      <c r="M944" s="19"/>
    </row>
    <row r="945" spans="2:13">
      <c r="B945" s="19"/>
      <c r="C945" s="78"/>
      <c r="D945" s="78"/>
      <c r="E945" s="79"/>
      <c r="F945" s="79"/>
      <c r="G945" s="79"/>
      <c r="H945" s="22">
        <f t="shared" si="9"/>
        <v>0</v>
      </c>
      <c r="I945" s="99"/>
      <c r="J945" s="99"/>
      <c r="L945" s="99"/>
      <c r="M945" s="19"/>
    </row>
    <row r="946" spans="2:13">
      <c r="B946" s="19"/>
      <c r="C946" s="78"/>
      <c r="D946" s="78"/>
      <c r="E946" s="79"/>
      <c r="F946" s="79"/>
      <c r="G946" s="79"/>
      <c r="H946" s="22">
        <f t="shared" si="9"/>
        <v>0</v>
      </c>
      <c r="I946" s="99"/>
      <c r="J946" s="99"/>
      <c r="L946" s="99"/>
      <c r="M946" s="19"/>
    </row>
    <row r="947" spans="2:13">
      <c r="B947" s="19"/>
      <c r="C947" s="78"/>
      <c r="D947" s="78"/>
      <c r="E947" s="79"/>
      <c r="F947" s="79"/>
      <c r="G947" s="79"/>
      <c r="H947" s="22">
        <f t="shared" si="9"/>
        <v>0</v>
      </c>
      <c r="I947" s="99"/>
      <c r="J947" s="99"/>
      <c r="L947" s="99"/>
      <c r="M947" s="19"/>
    </row>
    <row r="948" spans="2:13">
      <c r="B948" s="19"/>
      <c r="C948" s="78"/>
      <c r="D948" s="78"/>
      <c r="E948" s="79"/>
      <c r="F948" s="79"/>
      <c r="G948" s="79"/>
      <c r="H948" s="22">
        <f t="shared" si="9"/>
        <v>0</v>
      </c>
      <c r="I948" s="99"/>
      <c r="J948" s="99"/>
      <c r="L948" s="99"/>
      <c r="M948" s="19"/>
    </row>
    <row r="949" spans="2:13">
      <c r="B949" s="19"/>
      <c r="C949" s="78"/>
      <c r="D949" s="78"/>
      <c r="E949" s="79"/>
      <c r="F949" s="79"/>
      <c r="G949" s="79"/>
      <c r="H949" s="22">
        <f t="shared" si="9"/>
        <v>0</v>
      </c>
      <c r="I949" s="99"/>
      <c r="J949" s="99"/>
      <c r="L949" s="99"/>
      <c r="M949" s="19"/>
    </row>
    <row r="950" spans="2:13">
      <c r="B950" s="19"/>
      <c r="C950" s="78"/>
      <c r="D950" s="78"/>
      <c r="E950" s="79"/>
      <c r="F950" s="79"/>
      <c r="G950" s="79"/>
      <c r="H950" s="22">
        <f t="shared" si="9"/>
        <v>0</v>
      </c>
      <c r="I950" s="99"/>
      <c r="J950" s="99"/>
      <c r="L950" s="99"/>
      <c r="M950" s="19"/>
    </row>
    <row r="951" spans="2:13">
      <c r="B951" s="19"/>
      <c r="C951" s="78"/>
      <c r="D951" s="78"/>
      <c r="E951" s="79"/>
      <c r="F951" s="79"/>
      <c r="G951" s="79"/>
      <c r="H951" s="22">
        <f t="shared" si="9"/>
        <v>0</v>
      </c>
      <c r="I951" s="99"/>
      <c r="J951" s="99"/>
      <c r="L951" s="99"/>
      <c r="M951" s="19"/>
    </row>
    <row r="952" spans="2:13">
      <c r="B952" s="19"/>
      <c r="C952" s="78"/>
      <c r="D952" s="78"/>
      <c r="E952" s="79"/>
      <c r="F952" s="79"/>
      <c r="G952" s="79"/>
      <c r="H952" s="22">
        <f t="shared" si="9"/>
        <v>0</v>
      </c>
      <c r="I952" s="99"/>
      <c r="J952" s="99"/>
      <c r="L952" s="99"/>
      <c r="M952" s="19"/>
    </row>
    <row r="953" spans="2:13">
      <c r="B953" s="19"/>
      <c r="C953" s="78"/>
      <c r="D953" s="78"/>
      <c r="E953" s="79"/>
      <c r="F953" s="79"/>
      <c r="G953" s="79"/>
      <c r="H953" s="22">
        <f t="shared" si="9"/>
        <v>0</v>
      </c>
      <c r="I953" s="99"/>
      <c r="J953" s="99"/>
      <c r="L953" s="99"/>
      <c r="M953" s="19"/>
    </row>
    <row r="954" spans="2:13">
      <c r="B954" s="19"/>
      <c r="C954" s="78"/>
      <c r="D954" s="78"/>
      <c r="E954" s="79"/>
      <c r="F954" s="79"/>
      <c r="G954" s="79"/>
      <c r="H954" s="22">
        <f t="shared" si="9"/>
        <v>0</v>
      </c>
      <c r="I954" s="99"/>
      <c r="J954" s="99"/>
      <c r="L954" s="99"/>
      <c r="M954" s="19"/>
    </row>
    <row r="955" spans="2:13">
      <c r="B955" s="19"/>
      <c r="C955" s="78"/>
      <c r="D955" s="78"/>
      <c r="E955" s="79"/>
      <c r="F955" s="79"/>
      <c r="G955" s="79"/>
      <c r="H955" s="22">
        <f t="shared" si="9"/>
        <v>0</v>
      </c>
      <c r="I955" s="99"/>
      <c r="J955" s="99"/>
      <c r="L955" s="99"/>
      <c r="M955" s="19"/>
    </row>
    <row r="956" spans="2:13">
      <c r="B956" s="19"/>
      <c r="C956" s="78"/>
      <c r="D956" s="78"/>
      <c r="E956" s="79"/>
      <c r="F956" s="79"/>
      <c r="G956" s="79"/>
      <c r="H956" s="22">
        <f t="shared" si="9"/>
        <v>0</v>
      </c>
      <c r="I956" s="99"/>
      <c r="J956" s="99"/>
      <c r="L956" s="99"/>
      <c r="M956" s="19"/>
    </row>
    <row r="957" spans="2:13">
      <c r="B957" s="19"/>
      <c r="C957" s="78"/>
      <c r="D957" s="78"/>
      <c r="E957" s="79"/>
      <c r="F957" s="79"/>
      <c r="G957" s="79"/>
      <c r="H957" s="22">
        <f t="shared" si="9"/>
        <v>0</v>
      </c>
      <c r="I957" s="99"/>
      <c r="J957" s="99"/>
      <c r="L957" s="99"/>
      <c r="M957" s="19"/>
    </row>
    <row r="958" spans="2:13">
      <c r="B958" s="19"/>
      <c r="C958" s="78"/>
      <c r="D958" s="78"/>
      <c r="E958" s="79"/>
      <c r="F958" s="79"/>
      <c r="G958" s="79"/>
      <c r="H958" s="22">
        <f t="shared" si="9"/>
        <v>0</v>
      </c>
      <c r="I958" s="99"/>
      <c r="J958" s="99"/>
      <c r="L958" s="99"/>
      <c r="M958" s="19"/>
    </row>
    <row r="959" spans="2:13">
      <c r="B959" s="19"/>
      <c r="C959" s="78"/>
      <c r="D959" s="78"/>
      <c r="E959" s="79"/>
      <c r="F959" s="79"/>
      <c r="G959" s="79"/>
      <c r="H959" s="22">
        <f t="shared" si="9"/>
        <v>0</v>
      </c>
      <c r="I959" s="99"/>
      <c r="J959" s="99"/>
      <c r="L959" s="99"/>
      <c r="M959" s="19"/>
    </row>
    <row r="960" spans="2:13">
      <c r="B960" s="19"/>
      <c r="C960" s="78"/>
      <c r="D960" s="78"/>
      <c r="E960" s="79"/>
      <c r="F960" s="79"/>
      <c r="G960" s="79"/>
      <c r="H960" s="22">
        <f t="shared" si="9"/>
        <v>0</v>
      </c>
      <c r="I960" s="99"/>
      <c r="J960" s="99"/>
      <c r="L960" s="99"/>
      <c r="M960" s="19"/>
    </row>
    <row r="961" spans="2:13">
      <c r="B961" s="19"/>
      <c r="C961" s="78"/>
      <c r="D961" s="78"/>
      <c r="E961" s="79"/>
      <c r="F961" s="79"/>
      <c r="G961" s="79"/>
      <c r="H961" s="22">
        <f t="shared" si="9"/>
        <v>0</v>
      </c>
      <c r="I961" s="99"/>
      <c r="J961" s="99"/>
      <c r="L961" s="99"/>
      <c r="M961" s="19"/>
    </row>
    <row r="962" spans="2:13">
      <c r="B962" s="19"/>
      <c r="C962" s="78"/>
      <c r="D962" s="78"/>
      <c r="E962" s="79"/>
      <c r="F962" s="79"/>
      <c r="G962" s="79"/>
      <c r="H962" s="22">
        <f t="shared" si="9"/>
        <v>0</v>
      </c>
      <c r="I962" s="99"/>
      <c r="J962" s="99"/>
      <c r="L962" s="99"/>
      <c r="M962" s="19"/>
    </row>
    <row r="963" spans="2:13">
      <c r="B963" s="19"/>
      <c r="C963" s="78"/>
      <c r="D963" s="78"/>
      <c r="E963" s="79"/>
      <c r="F963" s="79"/>
      <c r="G963" s="79"/>
      <c r="H963" s="22">
        <f t="shared" si="9"/>
        <v>0</v>
      </c>
      <c r="I963" s="99"/>
      <c r="J963" s="99"/>
      <c r="L963" s="99"/>
      <c r="M963" s="19"/>
    </row>
    <row r="964" spans="2:13">
      <c r="B964" s="19"/>
      <c r="C964" s="78"/>
      <c r="D964" s="78"/>
      <c r="E964" s="79"/>
      <c r="F964" s="79"/>
      <c r="G964" s="79"/>
      <c r="H964" s="22">
        <f t="shared" ref="H964:H1027" si="10">INT($E964*F964)</f>
        <v>0</v>
      </c>
      <c r="I964" s="99"/>
      <c r="J964" s="99"/>
      <c r="L964" s="99"/>
      <c r="M964" s="19"/>
    </row>
    <row r="965" spans="2:13">
      <c r="B965" s="19"/>
      <c r="C965" s="78"/>
      <c r="D965" s="78"/>
      <c r="E965" s="79"/>
      <c r="F965" s="79"/>
      <c r="G965" s="79"/>
      <c r="H965" s="22">
        <f t="shared" si="10"/>
        <v>0</v>
      </c>
      <c r="I965" s="99"/>
      <c r="J965" s="99"/>
      <c r="L965" s="99"/>
      <c r="M965" s="19"/>
    </row>
    <row r="966" spans="2:13">
      <c r="B966" s="19"/>
      <c r="C966" s="78"/>
      <c r="D966" s="78"/>
      <c r="E966" s="79"/>
      <c r="F966" s="79"/>
      <c r="G966" s="79"/>
      <c r="H966" s="22">
        <f t="shared" si="10"/>
        <v>0</v>
      </c>
      <c r="I966" s="99"/>
      <c r="J966" s="99"/>
      <c r="L966" s="99"/>
      <c r="M966" s="19"/>
    </row>
    <row r="967" spans="2:13">
      <c r="B967" s="19"/>
      <c r="C967" s="78"/>
      <c r="D967" s="78"/>
      <c r="E967" s="79"/>
      <c r="F967" s="79"/>
      <c r="G967" s="79"/>
      <c r="H967" s="22">
        <f t="shared" si="10"/>
        <v>0</v>
      </c>
      <c r="I967" s="99"/>
      <c r="J967" s="99"/>
      <c r="L967" s="99"/>
      <c r="M967" s="19"/>
    </row>
    <row r="968" spans="2:13">
      <c r="B968" s="19"/>
      <c r="C968" s="78"/>
      <c r="D968" s="78"/>
      <c r="E968" s="79"/>
      <c r="F968" s="79"/>
      <c r="G968" s="79"/>
      <c r="H968" s="22">
        <f t="shared" si="10"/>
        <v>0</v>
      </c>
      <c r="I968" s="99"/>
      <c r="J968" s="99"/>
      <c r="L968" s="99"/>
      <c r="M968" s="19"/>
    </row>
    <row r="969" spans="2:13">
      <c r="B969" s="19"/>
      <c r="C969" s="78"/>
      <c r="D969" s="78"/>
      <c r="E969" s="79"/>
      <c r="F969" s="79"/>
      <c r="G969" s="79"/>
      <c r="H969" s="22">
        <f t="shared" si="10"/>
        <v>0</v>
      </c>
      <c r="I969" s="99"/>
      <c r="J969" s="99"/>
      <c r="L969" s="99"/>
      <c r="M969" s="19"/>
    </row>
    <row r="970" spans="2:13">
      <c r="B970" s="19"/>
      <c r="C970" s="78"/>
      <c r="D970" s="78"/>
      <c r="E970" s="79"/>
      <c r="F970" s="79"/>
      <c r="G970" s="79"/>
      <c r="H970" s="22">
        <f t="shared" si="10"/>
        <v>0</v>
      </c>
      <c r="I970" s="99"/>
      <c r="J970" s="99"/>
      <c r="L970" s="99"/>
      <c r="M970" s="19"/>
    </row>
    <row r="971" spans="2:13">
      <c r="B971" s="19"/>
      <c r="C971" s="78"/>
      <c r="D971" s="78"/>
      <c r="E971" s="79"/>
      <c r="F971" s="79"/>
      <c r="G971" s="79"/>
      <c r="H971" s="22">
        <f t="shared" si="10"/>
        <v>0</v>
      </c>
      <c r="I971" s="99"/>
      <c r="J971" s="99"/>
      <c r="L971" s="99"/>
      <c r="M971" s="19"/>
    </row>
    <row r="972" spans="2:13">
      <c r="B972" s="19"/>
      <c r="C972" s="78"/>
      <c r="D972" s="78"/>
      <c r="E972" s="79"/>
      <c r="F972" s="79"/>
      <c r="G972" s="79"/>
      <c r="H972" s="22">
        <f t="shared" si="10"/>
        <v>0</v>
      </c>
      <c r="I972" s="99"/>
      <c r="J972" s="99"/>
      <c r="L972" s="99"/>
      <c r="M972" s="19"/>
    </row>
    <row r="973" spans="2:13">
      <c r="B973" s="19"/>
      <c r="C973" s="78"/>
      <c r="D973" s="78"/>
      <c r="E973" s="79"/>
      <c r="F973" s="79"/>
      <c r="G973" s="79"/>
      <c r="H973" s="22">
        <f t="shared" si="10"/>
        <v>0</v>
      </c>
      <c r="I973" s="99"/>
      <c r="J973" s="99"/>
      <c r="L973" s="99"/>
      <c r="M973" s="19"/>
    </row>
    <row r="974" spans="2:13">
      <c r="B974" s="19"/>
      <c r="C974" s="78"/>
      <c r="D974" s="78"/>
      <c r="E974" s="79"/>
      <c r="F974" s="79"/>
      <c r="G974" s="79"/>
      <c r="H974" s="22">
        <f t="shared" si="10"/>
        <v>0</v>
      </c>
      <c r="I974" s="99"/>
      <c r="J974" s="99"/>
      <c r="L974" s="99"/>
      <c r="M974" s="19"/>
    </row>
    <row r="975" spans="2:13">
      <c r="B975" s="19"/>
      <c r="C975" s="78"/>
      <c r="D975" s="78"/>
      <c r="E975" s="79"/>
      <c r="F975" s="79"/>
      <c r="G975" s="79"/>
      <c r="H975" s="22">
        <f t="shared" si="10"/>
        <v>0</v>
      </c>
      <c r="I975" s="99"/>
      <c r="J975" s="99"/>
      <c r="L975" s="99"/>
      <c r="M975" s="19"/>
    </row>
    <row r="976" spans="2:13">
      <c r="B976" s="19"/>
      <c r="C976" s="78"/>
      <c r="D976" s="78"/>
      <c r="E976" s="79"/>
      <c r="F976" s="79"/>
      <c r="G976" s="79"/>
      <c r="H976" s="22">
        <f t="shared" si="10"/>
        <v>0</v>
      </c>
      <c r="I976" s="99"/>
      <c r="J976" s="99"/>
      <c r="L976" s="99"/>
      <c r="M976" s="19"/>
    </row>
    <row r="977" spans="2:13">
      <c r="B977" s="19"/>
      <c r="C977" s="78"/>
      <c r="D977" s="78"/>
      <c r="E977" s="79"/>
      <c r="F977" s="79"/>
      <c r="G977" s="79"/>
      <c r="H977" s="22">
        <f t="shared" si="10"/>
        <v>0</v>
      </c>
      <c r="I977" s="99"/>
      <c r="J977" s="99"/>
      <c r="L977" s="99"/>
      <c r="M977" s="19"/>
    </row>
    <row r="978" spans="2:13">
      <c r="B978" s="19"/>
      <c r="C978" s="78"/>
      <c r="D978" s="78"/>
      <c r="E978" s="79"/>
      <c r="F978" s="79"/>
      <c r="G978" s="79"/>
      <c r="H978" s="22">
        <f t="shared" si="10"/>
        <v>0</v>
      </c>
      <c r="I978" s="99"/>
      <c r="J978" s="99"/>
      <c r="L978" s="99"/>
      <c r="M978" s="19"/>
    </row>
    <row r="979" spans="2:13">
      <c r="B979" s="19"/>
      <c r="C979" s="78"/>
      <c r="D979" s="78"/>
      <c r="E979" s="79"/>
      <c r="F979" s="79"/>
      <c r="G979" s="79"/>
      <c r="H979" s="22">
        <f t="shared" si="10"/>
        <v>0</v>
      </c>
      <c r="I979" s="99"/>
      <c r="J979" s="99"/>
      <c r="L979" s="99"/>
      <c r="M979" s="19"/>
    </row>
    <row r="980" spans="2:13">
      <c r="B980" s="19"/>
      <c r="C980" s="78"/>
      <c r="D980" s="78"/>
      <c r="E980" s="79"/>
      <c r="F980" s="79"/>
      <c r="G980" s="79"/>
      <c r="H980" s="22">
        <f t="shared" si="10"/>
        <v>0</v>
      </c>
      <c r="I980" s="99"/>
      <c r="J980" s="99"/>
      <c r="L980" s="99"/>
      <c r="M980" s="19"/>
    </row>
    <row r="981" spans="2:13">
      <c r="B981" s="19"/>
      <c r="C981" s="78"/>
      <c r="D981" s="78"/>
      <c r="E981" s="79"/>
      <c r="F981" s="79"/>
      <c r="G981" s="79"/>
      <c r="H981" s="22">
        <f t="shared" si="10"/>
        <v>0</v>
      </c>
      <c r="I981" s="99"/>
      <c r="J981" s="99"/>
      <c r="L981" s="99"/>
      <c r="M981" s="19"/>
    </row>
    <row r="982" spans="2:13">
      <c r="B982" s="19"/>
      <c r="C982" s="78"/>
      <c r="D982" s="78"/>
      <c r="E982" s="79"/>
      <c r="F982" s="79"/>
      <c r="G982" s="79"/>
      <c r="H982" s="22">
        <f t="shared" si="10"/>
        <v>0</v>
      </c>
      <c r="I982" s="99"/>
      <c r="J982" s="99"/>
      <c r="L982" s="99"/>
      <c r="M982" s="19"/>
    </row>
    <row r="983" spans="2:13">
      <c r="B983" s="19"/>
      <c r="C983" s="78"/>
      <c r="D983" s="78"/>
      <c r="E983" s="79"/>
      <c r="F983" s="79"/>
      <c r="G983" s="79"/>
      <c r="H983" s="22">
        <f t="shared" si="10"/>
        <v>0</v>
      </c>
      <c r="I983" s="99"/>
      <c r="J983" s="99"/>
      <c r="L983" s="99"/>
      <c r="M983" s="19"/>
    </row>
    <row r="984" spans="2:13">
      <c r="B984" s="19"/>
      <c r="C984" s="78"/>
      <c r="D984" s="78"/>
      <c r="E984" s="79"/>
      <c r="F984" s="79"/>
      <c r="G984" s="79"/>
      <c r="H984" s="22">
        <f t="shared" si="10"/>
        <v>0</v>
      </c>
      <c r="I984" s="99"/>
      <c r="J984" s="99"/>
      <c r="L984" s="99"/>
      <c r="M984" s="19"/>
    </row>
    <row r="985" spans="2:13">
      <c r="B985" s="19"/>
      <c r="C985" s="78"/>
      <c r="D985" s="78"/>
      <c r="E985" s="79"/>
      <c r="F985" s="79"/>
      <c r="G985" s="79"/>
      <c r="H985" s="22">
        <f t="shared" si="10"/>
        <v>0</v>
      </c>
      <c r="I985" s="99"/>
      <c r="J985" s="99"/>
      <c r="L985" s="99"/>
      <c r="M985" s="19"/>
    </row>
    <row r="986" spans="2:13">
      <c r="B986" s="19"/>
      <c r="C986" s="78"/>
      <c r="D986" s="78"/>
      <c r="E986" s="79"/>
      <c r="F986" s="79"/>
      <c r="G986" s="79"/>
      <c r="H986" s="22">
        <f t="shared" si="10"/>
        <v>0</v>
      </c>
      <c r="I986" s="99"/>
      <c r="J986" s="99"/>
      <c r="L986" s="99"/>
      <c r="M986" s="19"/>
    </row>
    <row r="987" spans="2:13">
      <c r="B987" s="19"/>
      <c r="C987" s="78"/>
      <c r="D987" s="78"/>
      <c r="E987" s="79"/>
      <c r="F987" s="79"/>
      <c r="G987" s="79"/>
      <c r="H987" s="22">
        <f t="shared" si="10"/>
        <v>0</v>
      </c>
      <c r="I987" s="99"/>
      <c r="J987" s="99"/>
      <c r="L987" s="99"/>
      <c r="M987" s="19"/>
    </row>
    <row r="988" spans="2:13">
      <c r="B988" s="19"/>
      <c r="C988" s="78"/>
      <c r="D988" s="78"/>
      <c r="E988" s="79"/>
      <c r="F988" s="79"/>
      <c r="G988" s="79"/>
      <c r="H988" s="22">
        <f t="shared" si="10"/>
        <v>0</v>
      </c>
      <c r="I988" s="99"/>
      <c r="J988" s="99"/>
      <c r="L988" s="99"/>
      <c r="M988" s="19"/>
    </row>
    <row r="989" spans="2:13">
      <c r="B989" s="19"/>
      <c r="C989" s="78"/>
      <c r="D989" s="78"/>
      <c r="E989" s="79"/>
      <c r="F989" s="79"/>
      <c r="G989" s="79"/>
      <c r="H989" s="22">
        <f t="shared" si="10"/>
        <v>0</v>
      </c>
      <c r="I989" s="99"/>
      <c r="J989" s="99"/>
      <c r="L989" s="99"/>
      <c r="M989" s="19"/>
    </row>
    <row r="990" spans="2:13">
      <c r="B990" s="19"/>
      <c r="C990" s="78"/>
      <c r="D990" s="78"/>
      <c r="E990" s="79"/>
      <c r="F990" s="79"/>
      <c r="G990" s="79"/>
      <c r="H990" s="22">
        <f t="shared" si="10"/>
        <v>0</v>
      </c>
      <c r="I990" s="99"/>
      <c r="J990" s="99"/>
      <c r="L990" s="99"/>
      <c r="M990" s="19"/>
    </row>
    <row r="991" spans="2:13">
      <c r="B991" s="19"/>
      <c r="C991" s="78"/>
      <c r="D991" s="78"/>
      <c r="E991" s="79"/>
      <c r="F991" s="79"/>
      <c r="G991" s="79"/>
      <c r="H991" s="22">
        <f t="shared" si="10"/>
        <v>0</v>
      </c>
      <c r="I991" s="99"/>
      <c r="J991" s="99"/>
      <c r="L991" s="99"/>
      <c r="M991" s="19"/>
    </row>
    <row r="992" spans="2:13">
      <c r="B992" s="19"/>
      <c r="C992" s="78"/>
      <c r="D992" s="78"/>
      <c r="E992" s="79"/>
      <c r="F992" s="79"/>
      <c r="G992" s="79"/>
      <c r="H992" s="22">
        <f t="shared" si="10"/>
        <v>0</v>
      </c>
      <c r="I992" s="99"/>
      <c r="J992" s="99"/>
      <c r="L992" s="99"/>
      <c r="M992" s="19"/>
    </row>
    <row r="993" spans="2:13">
      <c r="B993" s="19"/>
      <c r="C993" s="78"/>
      <c r="D993" s="78"/>
      <c r="E993" s="79"/>
      <c r="F993" s="79"/>
      <c r="G993" s="79"/>
      <c r="H993" s="22">
        <f t="shared" si="10"/>
        <v>0</v>
      </c>
      <c r="I993" s="99"/>
      <c r="J993" s="99"/>
      <c r="L993" s="99"/>
      <c r="M993" s="19"/>
    </row>
    <row r="994" spans="2:13">
      <c r="B994" s="19"/>
      <c r="C994" s="78"/>
      <c r="D994" s="78"/>
      <c r="E994" s="79"/>
      <c r="F994" s="79"/>
      <c r="G994" s="79"/>
      <c r="H994" s="22">
        <f t="shared" si="10"/>
        <v>0</v>
      </c>
      <c r="I994" s="99"/>
      <c r="J994" s="99"/>
      <c r="L994" s="99"/>
      <c r="M994" s="19"/>
    </row>
    <row r="995" spans="2:13">
      <c r="B995" s="19"/>
      <c r="C995" s="78"/>
      <c r="D995" s="78"/>
      <c r="E995" s="79"/>
      <c r="F995" s="79"/>
      <c r="G995" s="79"/>
      <c r="H995" s="22">
        <f t="shared" si="10"/>
        <v>0</v>
      </c>
      <c r="I995" s="99"/>
      <c r="J995" s="99"/>
      <c r="L995" s="99"/>
      <c r="M995" s="19"/>
    </row>
    <row r="996" spans="2:13">
      <c r="B996" s="19"/>
      <c r="C996" s="78"/>
      <c r="D996" s="78"/>
      <c r="E996" s="79"/>
      <c r="F996" s="79"/>
      <c r="G996" s="79"/>
      <c r="H996" s="22">
        <f t="shared" si="10"/>
        <v>0</v>
      </c>
      <c r="I996" s="99"/>
      <c r="J996" s="99"/>
      <c r="L996" s="99"/>
      <c r="M996" s="19"/>
    </row>
    <row r="997" spans="2:13">
      <c r="B997" s="19"/>
      <c r="C997" s="78"/>
      <c r="D997" s="78"/>
      <c r="E997" s="79"/>
      <c r="F997" s="79"/>
      <c r="G997" s="79"/>
      <c r="H997" s="22">
        <f t="shared" si="10"/>
        <v>0</v>
      </c>
      <c r="I997" s="99"/>
      <c r="J997" s="99"/>
      <c r="L997" s="99"/>
      <c r="M997" s="19"/>
    </row>
    <row r="998" spans="2:13">
      <c r="B998" s="19"/>
      <c r="C998" s="78"/>
      <c r="D998" s="78"/>
      <c r="E998" s="79"/>
      <c r="F998" s="79"/>
      <c r="G998" s="79"/>
      <c r="H998" s="22">
        <f t="shared" si="10"/>
        <v>0</v>
      </c>
      <c r="I998" s="99"/>
      <c r="J998" s="99"/>
      <c r="L998" s="99"/>
      <c r="M998" s="19"/>
    </row>
    <row r="999" spans="2:13">
      <c r="B999" s="19"/>
      <c r="C999" s="78"/>
      <c r="D999" s="78"/>
      <c r="E999" s="79"/>
      <c r="F999" s="79"/>
      <c r="G999" s="79"/>
      <c r="H999" s="22">
        <f t="shared" si="10"/>
        <v>0</v>
      </c>
      <c r="I999" s="99"/>
      <c r="J999" s="99"/>
      <c r="L999" s="99"/>
      <c r="M999" s="19"/>
    </row>
    <row r="1000" spans="2:13">
      <c r="B1000" s="19"/>
      <c r="C1000" s="78"/>
      <c r="D1000" s="78"/>
      <c r="E1000" s="79"/>
      <c r="F1000" s="79"/>
      <c r="G1000" s="79"/>
      <c r="H1000" s="22">
        <f t="shared" si="10"/>
        <v>0</v>
      </c>
      <c r="I1000" s="99"/>
      <c r="J1000" s="99"/>
      <c r="L1000" s="99"/>
      <c r="M1000" s="19"/>
    </row>
    <row r="1001" spans="2:13">
      <c r="B1001" s="19"/>
      <c r="C1001" s="78"/>
      <c r="D1001" s="78"/>
      <c r="E1001" s="79"/>
      <c r="F1001" s="79"/>
      <c r="G1001" s="79"/>
      <c r="H1001" s="22">
        <f t="shared" si="10"/>
        <v>0</v>
      </c>
      <c r="I1001" s="99"/>
      <c r="J1001" s="99"/>
      <c r="L1001" s="99"/>
      <c r="M1001" s="19"/>
    </row>
    <row r="1002" spans="2:13">
      <c r="B1002" s="19"/>
      <c r="C1002" s="78"/>
      <c r="D1002" s="78"/>
      <c r="E1002" s="79"/>
      <c r="F1002" s="79"/>
      <c r="G1002" s="79"/>
      <c r="H1002" s="22">
        <f t="shared" si="10"/>
        <v>0</v>
      </c>
      <c r="I1002" s="99"/>
      <c r="J1002" s="99"/>
      <c r="L1002" s="99"/>
      <c r="M1002" s="19"/>
    </row>
    <row r="1003" spans="2:13">
      <c r="B1003" s="19"/>
      <c r="C1003" s="78"/>
      <c r="D1003" s="78"/>
      <c r="E1003" s="79"/>
      <c r="F1003" s="79"/>
      <c r="G1003" s="79"/>
      <c r="H1003" s="22">
        <f t="shared" si="10"/>
        <v>0</v>
      </c>
      <c r="I1003" s="99"/>
      <c r="J1003" s="99"/>
      <c r="L1003" s="99"/>
      <c r="M1003" s="19"/>
    </row>
    <row r="1004" spans="2:13">
      <c r="B1004" s="19"/>
      <c r="C1004" s="78"/>
      <c r="D1004" s="78"/>
      <c r="E1004" s="79"/>
      <c r="F1004" s="79"/>
      <c r="G1004" s="79"/>
      <c r="H1004" s="22">
        <f t="shared" si="10"/>
        <v>0</v>
      </c>
      <c r="I1004" s="99"/>
      <c r="J1004" s="99"/>
      <c r="L1004" s="99"/>
      <c r="M1004" s="19"/>
    </row>
    <row r="1005" spans="2:13">
      <c r="B1005" s="19"/>
      <c r="C1005" s="78"/>
      <c r="D1005" s="78"/>
      <c r="E1005" s="79"/>
      <c r="F1005" s="79"/>
      <c r="G1005" s="79"/>
      <c r="H1005" s="22">
        <f t="shared" si="10"/>
        <v>0</v>
      </c>
      <c r="I1005" s="99"/>
      <c r="J1005" s="99"/>
      <c r="L1005" s="99"/>
      <c r="M1005" s="19"/>
    </row>
    <row r="1006" spans="2:13">
      <c r="B1006" s="19"/>
      <c r="C1006" s="78"/>
      <c r="D1006" s="78"/>
      <c r="E1006" s="79"/>
      <c r="F1006" s="79"/>
      <c r="G1006" s="79"/>
      <c r="H1006" s="22">
        <f t="shared" si="10"/>
        <v>0</v>
      </c>
      <c r="I1006" s="99"/>
      <c r="J1006" s="99"/>
      <c r="L1006" s="99"/>
      <c r="M1006" s="19"/>
    </row>
    <row r="1007" spans="2:13">
      <c r="B1007" s="19"/>
      <c r="C1007" s="78"/>
      <c r="D1007" s="78"/>
      <c r="E1007" s="79"/>
      <c r="F1007" s="79"/>
      <c r="G1007" s="79"/>
      <c r="H1007" s="22">
        <f t="shared" si="10"/>
        <v>0</v>
      </c>
      <c r="I1007" s="99"/>
      <c r="J1007" s="99"/>
      <c r="L1007" s="99"/>
      <c r="M1007" s="19"/>
    </row>
    <row r="1008" spans="2:13">
      <c r="B1008" s="19"/>
      <c r="C1008" s="78"/>
      <c r="D1008" s="78"/>
      <c r="E1008" s="79"/>
      <c r="F1008" s="79"/>
      <c r="G1008" s="79"/>
      <c r="H1008" s="22">
        <f t="shared" si="10"/>
        <v>0</v>
      </c>
      <c r="I1008" s="99"/>
      <c r="J1008" s="99"/>
      <c r="L1008" s="99"/>
      <c r="M1008" s="19"/>
    </row>
    <row r="1009" spans="2:13">
      <c r="B1009" s="19"/>
      <c r="C1009" s="78"/>
      <c r="D1009" s="78"/>
      <c r="E1009" s="79"/>
      <c r="F1009" s="79"/>
      <c r="G1009" s="79"/>
      <c r="H1009" s="22">
        <f t="shared" si="10"/>
        <v>0</v>
      </c>
      <c r="I1009" s="99"/>
      <c r="J1009" s="99"/>
      <c r="L1009" s="99"/>
      <c r="M1009" s="19"/>
    </row>
    <row r="1010" spans="2:13">
      <c r="B1010" s="19"/>
      <c r="C1010" s="78"/>
      <c r="D1010" s="78"/>
      <c r="E1010" s="79"/>
      <c r="F1010" s="79"/>
      <c r="G1010" s="79"/>
      <c r="H1010" s="22">
        <f t="shared" si="10"/>
        <v>0</v>
      </c>
      <c r="I1010" s="99"/>
      <c r="J1010" s="99"/>
      <c r="L1010" s="99"/>
      <c r="M1010" s="19"/>
    </row>
    <row r="1011" spans="2:13">
      <c r="B1011" s="19"/>
      <c r="C1011" s="78"/>
      <c r="D1011" s="78"/>
      <c r="E1011" s="79"/>
      <c r="F1011" s="79"/>
      <c r="G1011" s="79"/>
      <c r="H1011" s="22">
        <f t="shared" si="10"/>
        <v>0</v>
      </c>
      <c r="I1011" s="99"/>
      <c r="J1011" s="99"/>
      <c r="L1011" s="99"/>
      <c r="M1011" s="19"/>
    </row>
    <row r="1012" spans="2:13">
      <c r="B1012" s="19"/>
      <c r="C1012" s="78"/>
      <c r="D1012" s="78"/>
      <c r="E1012" s="79"/>
      <c r="F1012" s="79"/>
      <c r="G1012" s="79"/>
      <c r="H1012" s="22">
        <f t="shared" si="10"/>
        <v>0</v>
      </c>
      <c r="I1012" s="99"/>
      <c r="J1012" s="99"/>
      <c r="L1012" s="99"/>
      <c r="M1012" s="19"/>
    </row>
    <row r="1013" spans="2:13">
      <c r="B1013" s="19"/>
      <c r="C1013" s="78"/>
      <c r="D1013" s="78"/>
      <c r="E1013" s="79"/>
      <c r="F1013" s="79"/>
      <c r="G1013" s="79"/>
      <c r="H1013" s="22">
        <f t="shared" si="10"/>
        <v>0</v>
      </c>
      <c r="I1013" s="99"/>
      <c r="J1013" s="99"/>
      <c r="L1013" s="99"/>
      <c r="M1013" s="19"/>
    </row>
    <row r="1014" spans="2:13">
      <c r="B1014" s="19"/>
      <c r="C1014" s="78"/>
      <c r="D1014" s="78"/>
      <c r="E1014" s="79"/>
      <c r="F1014" s="79"/>
      <c r="G1014" s="79"/>
      <c r="H1014" s="22">
        <f t="shared" si="10"/>
        <v>0</v>
      </c>
      <c r="I1014" s="99"/>
      <c r="J1014" s="99"/>
      <c r="L1014" s="99"/>
      <c r="M1014" s="19"/>
    </row>
    <row r="1015" spans="2:13">
      <c r="B1015" s="19"/>
      <c r="C1015" s="78"/>
      <c r="D1015" s="78"/>
      <c r="E1015" s="79"/>
      <c r="F1015" s="79"/>
      <c r="G1015" s="79"/>
      <c r="H1015" s="22">
        <f t="shared" si="10"/>
        <v>0</v>
      </c>
      <c r="I1015" s="99"/>
      <c r="J1015" s="99"/>
      <c r="L1015" s="99"/>
      <c r="M1015" s="19"/>
    </row>
    <row r="1016" spans="2:13">
      <c r="B1016" s="19"/>
      <c r="C1016" s="78"/>
      <c r="D1016" s="78"/>
      <c r="E1016" s="79"/>
      <c r="F1016" s="79"/>
      <c r="G1016" s="79"/>
      <c r="H1016" s="22">
        <f t="shared" si="10"/>
        <v>0</v>
      </c>
      <c r="I1016" s="99"/>
      <c r="J1016" s="99"/>
      <c r="L1016" s="99"/>
      <c r="M1016" s="19"/>
    </row>
    <row r="1017" spans="2:13">
      <c r="B1017" s="19"/>
      <c r="C1017" s="78"/>
      <c r="D1017" s="78"/>
      <c r="E1017" s="79"/>
      <c r="F1017" s="79"/>
      <c r="G1017" s="79"/>
      <c r="H1017" s="22">
        <f t="shared" si="10"/>
        <v>0</v>
      </c>
      <c r="I1017" s="99"/>
      <c r="J1017" s="99"/>
      <c r="L1017" s="99"/>
      <c r="M1017" s="19"/>
    </row>
    <row r="1018" spans="2:13">
      <c r="B1018" s="19"/>
      <c r="C1018" s="78"/>
      <c r="D1018" s="78"/>
      <c r="E1018" s="79"/>
      <c r="F1018" s="79"/>
      <c r="G1018" s="79"/>
      <c r="H1018" s="22">
        <f t="shared" si="10"/>
        <v>0</v>
      </c>
      <c r="I1018" s="99"/>
      <c r="J1018" s="99"/>
      <c r="L1018" s="99"/>
      <c r="M1018" s="19"/>
    </row>
    <row r="1019" spans="2:13">
      <c r="B1019" s="19"/>
      <c r="C1019" s="78"/>
      <c r="D1019" s="78"/>
      <c r="E1019" s="79"/>
      <c r="F1019" s="79"/>
      <c r="G1019" s="79"/>
      <c r="H1019" s="22">
        <f t="shared" si="10"/>
        <v>0</v>
      </c>
      <c r="I1019" s="99"/>
      <c r="J1019" s="99"/>
      <c r="L1019" s="99"/>
      <c r="M1019" s="19"/>
    </row>
    <row r="1020" spans="2:13">
      <c r="B1020" s="19"/>
      <c r="C1020" s="78"/>
      <c r="D1020" s="78"/>
      <c r="E1020" s="79"/>
      <c r="F1020" s="79"/>
      <c r="G1020" s="79"/>
      <c r="H1020" s="22">
        <f t="shared" si="10"/>
        <v>0</v>
      </c>
      <c r="I1020" s="99"/>
      <c r="J1020" s="99"/>
      <c r="L1020" s="99"/>
      <c r="M1020" s="19"/>
    </row>
    <row r="1021" spans="2:13">
      <c r="B1021" s="19"/>
      <c r="C1021" s="78"/>
      <c r="D1021" s="78"/>
      <c r="E1021" s="79"/>
      <c r="F1021" s="79"/>
      <c r="G1021" s="79"/>
      <c r="H1021" s="22">
        <f t="shared" si="10"/>
        <v>0</v>
      </c>
      <c r="I1021" s="99"/>
      <c r="J1021" s="99"/>
      <c r="L1021" s="99"/>
      <c r="M1021" s="19"/>
    </row>
    <row r="1022" spans="2:13">
      <c r="B1022" s="19"/>
      <c r="C1022" s="78"/>
      <c r="D1022" s="78"/>
      <c r="E1022" s="79"/>
      <c r="F1022" s="79"/>
      <c r="G1022" s="79"/>
      <c r="H1022" s="22">
        <f t="shared" si="10"/>
        <v>0</v>
      </c>
      <c r="I1022" s="99"/>
      <c r="J1022" s="99"/>
      <c r="L1022" s="99"/>
      <c r="M1022" s="19"/>
    </row>
    <row r="1023" spans="2:13">
      <c r="B1023" s="19"/>
      <c r="C1023" s="78"/>
      <c r="D1023" s="78"/>
      <c r="E1023" s="79"/>
      <c r="F1023" s="79"/>
      <c r="G1023" s="79"/>
      <c r="H1023" s="22">
        <f t="shared" si="10"/>
        <v>0</v>
      </c>
      <c r="I1023" s="99"/>
      <c r="J1023" s="99"/>
      <c r="L1023" s="99"/>
      <c r="M1023" s="19"/>
    </row>
    <row r="1024" spans="2:13">
      <c r="B1024" s="19"/>
      <c r="C1024" s="78"/>
      <c r="D1024" s="78"/>
      <c r="E1024" s="79"/>
      <c r="F1024" s="79"/>
      <c r="G1024" s="79"/>
      <c r="H1024" s="22">
        <f t="shared" si="10"/>
        <v>0</v>
      </c>
      <c r="I1024" s="99"/>
      <c r="J1024" s="99"/>
      <c r="L1024" s="99"/>
      <c r="M1024" s="19"/>
    </row>
    <row r="1025" spans="2:13">
      <c r="B1025" s="19"/>
      <c r="C1025" s="78"/>
      <c r="D1025" s="78"/>
      <c r="E1025" s="79"/>
      <c r="F1025" s="79"/>
      <c r="G1025" s="79"/>
      <c r="H1025" s="22">
        <f t="shared" si="10"/>
        <v>0</v>
      </c>
      <c r="I1025" s="99"/>
      <c r="J1025" s="99"/>
      <c r="L1025" s="99"/>
      <c r="M1025" s="19"/>
    </row>
    <row r="1026" spans="2:13">
      <c r="B1026" s="19"/>
      <c r="C1026" s="78"/>
      <c r="D1026" s="78"/>
      <c r="E1026" s="79"/>
      <c r="F1026" s="79"/>
      <c r="G1026" s="79"/>
      <c r="H1026" s="22">
        <f t="shared" si="10"/>
        <v>0</v>
      </c>
      <c r="I1026" s="99"/>
      <c r="J1026" s="99"/>
      <c r="L1026" s="99"/>
      <c r="M1026" s="19"/>
    </row>
    <row r="1027" spans="2:13">
      <c r="B1027" s="19"/>
      <c r="C1027" s="78"/>
      <c r="D1027" s="78"/>
      <c r="E1027" s="79"/>
      <c r="F1027" s="79"/>
      <c r="G1027" s="79"/>
      <c r="H1027" s="22">
        <f t="shared" si="10"/>
        <v>0</v>
      </c>
      <c r="I1027" s="99"/>
      <c r="J1027" s="99"/>
      <c r="L1027" s="99"/>
      <c r="M1027" s="19"/>
    </row>
    <row r="1028" spans="2:13">
      <c r="B1028" s="19"/>
      <c r="C1028" s="78"/>
      <c r="D1028" s="78"/>
      <c r="E1028" s="79"/>
      <c r="F1028" s="79"/>
      <c r="G1028" s="79"/>
      <c r="H1028" s="22">
        <f t="shared" ref="H1028:H1091" si="11">INT($E1028*F1028)</f>
        <v>0</v>
      </c>
      <c r="I1028" s="99"/>
      <c r="J1028" s="99"/>
      <c r="L1028" s="99"/>
      <c r="M1028" s="19"/>
    </row>
    <row r="1029" spans="2:13">
      <c r="B1029" s="19"/>
      <c r="C1029" s="78"/>
      <c r="D1029" s="78"/>
      <c r="E1029" s="79"/>
      <c r="F1029" s="79"/>
      <c r="G1029" s="79"/>
      <c r="H1029" s="22">
        <f t="shared" si="11"/>
        <v>0</v>
      </c>
      <c r="I1029" s="99"/>
      <c r="J1029" s="99"/>
      <c r="L1029" s="99"/>
      <c r="M1029" s="19"/>
    </row>
    <row r="1030" spans="2:13">
      <c r="B1030" s="19"/>
      <c r="C1030" s="78"/>
      <c r="D1030" s="78"/>
      <c r="E1030" s="79"/>
      <c r="F1030" s="79"/>
      <c r="G1030" s="79"/>
      <c r="H1030" s="22">
        <f t="shared" si="11"/>
        <v>0</v>
      </c>
      <c r="I1030" s="99"/>
      <c r="J1030" s="99"/>
      <c r="L1030" s="99"/>
      <c r="M1030" s="19"/>
    </row>
    <row r="1031" spans="2:13">
      <c r="B1031" s="19"/>
      <c r="C1031" s="78"/>
      <c r="D1031" s="78"/>
      <c r="E1031" s="79"/>
      <c r="F1031" s="79"/>
      <c r="G1031" s="79"/>
      <c r="H1031" s="22">
        <f t="shared" si="11"/>
        <v>0</v>
      </c>
      <c r="I1031" s="99"/>
      <c r="J1031" s="99"/>
      <c r="L1031" s="99"/>
      <c r="M1031" s="19"/>
    </row>
    <row r="1032" spans="2:13">
      <c r="B1032" s="19"/>
      <c r="C1032" s="78"/>
      <c r="D1032" s="78"/>
      <c r="E1032" s="79"/>
      <c r="F1032" s="79"/>
      <c r="G1032" s="79"/>
      <c r="H1032" s="22">
        <f t="shared" si="11"/>
        <v>0</v>
      </c>
      <c r="I1032" s="99"/>
      <c r="J1032" s="99"/>
      <c r="L1032" s="99"/>
      <c r="M1032" s="19"/>
    </row>
    <row r="1033" spans="2:13">
      <c r="B1033" s="19"/>
      <c r="C1033" s="78"/>
      <c r="D1033" s="78"/>
      <c r="E1033" s="79"/>
      <c r="F1033" s="79"/>
      <c r="G1033" s="79"/>
      <c r="H1033" s="22">
        <f t="shared" si="11"/>
        <v>0</v>
      </c>
      <c r="I1033" s="99"/>
      <c r="J1033" s="99"/>
      <c r="L1033" s="99"/>
      <c r="M1033" s="19"/>
    </row>
    <row r="1034" spans="2:13">
      <c r="B1034" s="19"/>
      <c r="C1034" s="78"/>
      <c r="D1034" s="78"/>
      <c r="E1034" s="79"/>
      <c r="F1034" s="79"/>
      <c r="G1034" s="79"/>
      <c r="H1034" s="22">
        <f t="shared" si="11"/>
        <v>0</v>
      </c>
      <c r="I1034" s="99"/>
      <c r="J1034" s="99"/>
      <c r="L1034" s="99"/>
      <c r="M1034" s="19"/>
    </row>
    <row r="1035" spans="2:13">
      <c r="B1035" s="19"/>
      <c r="C1035" s="78"/>
      <c r="D1035" s="78"/>
      <c r="E1035" s="79"/>
      <c r="F1035" s="79"/>
      <c r="G1035" s="79"/>
      <c r="H1035" s="22">
        <f t="shared" si="11"/>
        <v>0</v>
      </c>
      <c r="I1035" s="99"/>
      <c r="J1035" s="99"/>
      <c r="L1035" s="99"/>
      <c r="M1035" s="19"/>
    </row>
    <row r="1036" spans="2:13">
      <c r="B1036" s="19"/>
      <c r="C1036" s="78"/>
      <c r="D1036" s="78"/>
      <c r="E1036" s="79"/>
      <c r="F1036" s="79"/>
      <c r="G1036" s="79"/>
      <c r="H1036" s="22">
        <f t="shared" si="11"/>
        <v>0</v>
      </c>
      <c r="I1036" s="99"/>
      <c r="J1036" s="99"/>
      <c r="L1036" s="99"/>
      <c r="M1036" s="19"/>
    </row>
    <row r="1037" spans="2:13">
      <c r="B1037" s="19"/>
      <c r="C1037" s="78"/>
      <c r="D1037" s="78"/>
      <c r="E1037" s="79"/>
      <c r="F1037" s="79"/>
      <c r="G1037" s="79"/>
      <c r="H1037" s="22">
        <f t="shared" si="11"/>
        <v>0</v>
      </c>
      <c r="I1037" s="99"/>
      <c r="J1037" s="99"/>
      <c r="L1037" s="99"/>
      <c r="M1037" s="19"/>
    </row>
    <row r="1038" spans="2:13">
      <c r="B1038" s="19"/>
      <c r="C1038" s="78"/>
      <c r="D1038" s="78"/>
      <c r="E1038" s="79"/>
      <c r="F1038" s="79"/>
      <c r="G1038" s="79"/>
      <c r="H1038" s="22">
        <f t="shared" si="11"/>
        <v>0</v>
      </c>
      <c r="I1038" s="99"/>
      <c r="J1038" s="99"/>
      <c r="L1038" s="99"/>
      <c r="M1038" s="19"/>
    </row>
    <row r="1039" spans="2:13">
      <c r="B1039" s="19"/>
      <c r="C1039" s="78"/>
      <c r="D1039" s="78"/>
      <c r="E1039" s="79"/>
      <c r="F1039" s="79"/>
      <c r="G1039" s="79"/>
      <c r="H1039" s="22">
        <f t="shared" si="11"/>
        <v>0</v>
      </c>
      <c r="I1039" s="99"/>
      <c r="J1039" s="99"/>
      <c r="L1039" s="99"/>
      <c r="M1039" s="19"/>
    </row>
    <row r="1040" spans="2:13">
      <c r="B1040" s="19"/>
      <c r="C1040" s="78"/>
      <c r="D1040" s="78"/>
      <c r="E1040" s="79"/>
      <c r="F1040" s="79"/>
      <c r="G1040" s="79"/>
      <c r="H1040" s="22">
        <f t="shared" si="11"/>
        <v>0</v>
      </c>
      <c r="I1040" s="99"/>
      <c r="J1040" s="99"/>
      <c r="L1040" s="99"/>
      <c r="M1040" s="19"/>
    </row>
    <row r="1041" spans="2:13">
      <c r="B1041" s="19"/>
      <c r="C1041" s="78"/>
      <c r="D1041" s="78"/>
      <c r="E1041" s="79"/>
      <c r="F1041" s="79"/>
      <c r="G1041" s="79"/>
      <c r="H1041" s="22">
        <f t="shared" si="11"/>
        <v>0</v>
      </c>
      <c r="I1041" s="99"/>
      <c r="J1041" s="99"/>
      <c r="L1041" s="99"/>
      <c r="M1041" s="19"/>
    </row>
    <row r="1042" spans="2:13">
      <c r="B1042" s="19"/>
      <c r="C1042" s="78"/>
      <c r="D1042" s="78"/>
      <c r="E1042" s="79"/>
      <c r="F1042" s="79"/>
      <c r="G1042" s="79"/>
      <c r="H1042" s="22">
        <f t="shared" si="11"/>
        <v>0</v>
      </c>
      <c r="I1042" s="99"/>
      <c r="J1042" s="99"/>
      <c r="L1042" s="99"/>
      <c r="M1042" s="19"/>
    </row>
    <row r="1043" spans="2:13">
      <c r="B1043" s="19"/>
      <c r="C1043" s="78"/>
      <c r="D1043" s="78"/>
      <c r="E1043" s="79"/>
      <c r="F1043" s="79"/>
      <c r="G1043" s="79"/>
      <c r="H1043" s="22">
        <f t="shared" si="11"/>
        <v>0</v>
      </c>
      <c r="I1043" s="99"/>
      <c r="J1043" s="99"/>
      <c r="L1043" s="99"/>
      <c r="M1043" s="19"/>
    </row>
    <row r="1044" spans="2:13">
      <c r="B1044" s="19"/>
      <c r="C1044" s="78"/>
      <c r="D1044" s="78"/>
      <c r="E1044" s="79"/>
      <c r="F1044" s="79"/>
      <c r="G1044" s="79"/>
      <c r="H1044" s="22">
        <f t="shared" si="11"/>
        <v>0</v>
      </c>
      <c r="I1044" s="99"/>
      <c r="J1044" s="99"/>
      <c r="L1044" s="99"/>
      <c r="M1044" s="19"/>
    </row>
    <row r="1045" spans="2:13">
      <c r="B1045" s="19"/>
      <c r="C1045" s="78"/>
      <c r="D1045" s="78"/>
      <c r="E1045" s="79"/>
      <c r="F1045" s="79"/>
      <c r="G1045" s="79"/>
      <c r="H1045" s="22">
        <f t="shared" si="11"/>
        <v>0</v>
      </c>
      <c r="I1045" s="99"/>
      <c r="J1045" s="99"/>
      <c r="L1045" s="99"/>
      <c r="M1045" s="19"/>
    </row>
    <row r="1046" spans="2:13">
      <c r="B1046" s="19"/>
      <c r="C1046" s="78"/>
      <c r="D1046" s="78"/>
      <c r="E1046" s="79"/>
      <c r="F1046" s="79"/>
      <c r="G1046" s="79"/>
      <c r="H1046" s="22">
        <f t="shared" si="11"/>
        <v>0</v>
      </c>
      <c r="I1046" s="99"/>
      <c r="J1046" s="99"/>
      <c r="L1046" s="99"/>
      <c r="M1046" s="19"/>
    </row>
    <row r="1047" spans="2:13">
      <c r="B1047" s="19"/>
      <c r="C1047" s="78"/>
      <c r="D1047" s="78"/>
      <c r="E1047" s="79"/>
      <c r="F1047" s="79"/>
      <c r="G1047" s="79"/>
      <c r="H1047" s="22">
        <f t="shared" si="11"/>
        <v>0</v>
      </c>
      <c r="I1047" s="99"/>
      <c r="J1047" s="99"/>
      <c r="L1047" s="99"/>
      <c r="M1047" s="19"/>
    </row>
    <row r="1048" spans="2:13">
      <c r="B1048" s="19"/>
      <c r="C1048" s="78"/>
      <c r="D1048" s="78"/>
      <c r="E1048" s="79"/>
      <c r="F1048" s="79"/>
      <c r="G1048" s="79"/>
      <c r="H1048" s="22">
        <f t="shared" si="11"/>
        <v>0</v>
      </c>
      <c r="I1048" s="99"/>
      <c r="J1048" s="99"/>
      <c r="L1048" s="99"/>
      <c r="M1048" s="19"/>
    </row>
    <row r="1049" spans="2:13">
      <c r="B1049" s="19"/>
      <c r="C1049" s="78"/>
      <c r="D1049" s="78"/>
      <c r="E1049" s="79"/>
      <c r="F1049" s="79"/>
      <c r="G1049" s="79"/>
      <c r="H1049" s="22">
        <f t="shared" si="11"/>
        <v>0</v>
      </c>
      <c r="I1049" s="99"/>
      <c r="J1049" s="99"/>
      <c r="L1049" s="99"/>
      <c r="M1049" s="19"/>
    </row>
    <row r="1050" spans="2:13">
      <c r="B1050" s="19"/>
      <c r="C1050" s="78"/>
      <c r="D1050" s="78"/>
      <c r="E1050" s="79"/>
      <c r="F1050" s="79"/>
      <c r="G1050" s="79"/>
      <c r="H1050" s="22">
        <f t="shared" si="11"/>
        <v>0</v>
      </c>
      <c r="I1050" s="99"/>
      <c r="J1050" s="99"/>
      <c r="L1050" s="99"/>
      <c r="M1050" s="19"/>
    </row>
    <row r="1051" spans="2:13">
      <c r="B1051" s="19"/>
      <c r="C1051" s="78"/>
      <c r="D1051" s="78"/>
      <c r="E1051" s="79"/>
      <c r="F1051" s="79"/>
      <c r="G1051" s="79"/>
      <c r="H1051" s="22">
        <f t="shared" si="11"/>
        <v>0</v>
      </c>
      <c r="I1051" s="99"/>
      <c r="J1051" s="99"/>
      <c r="L1051" s="99"/>
      <c r="M1051" s="19"/>
    </row>
    <row r="1052" spans="2:13">
      <c r="B1052" s="19"/>
      <c r="C1052" s="78"/>
      <c r="D1052" s="78"/>
      <c r="E1052" s="79"/>
      <c r="F1052" s="79"/>
      <c r="G1052" s="79"/>
      <c r="H1052" s="22">
        <f t="shared" si="11"/>
        <v>0</v>
      </c>
      <c r="I1052" s="99"/>
      <c r="J1052" s="99"/>
      <c r="L1052" s="99"/>
      <c r="M1052" s="19"/>
    </row>
    <row r="1053" spans="2:13">
      <c r="B1053" s="19"/>
      <c r="C1053" s="78"/>
      <c r="D1053" s="78"/>
      <c r="E1053" s="79"/>
      <c r="F1053" s="79"/>
      <c r="G1053" s="79"/>
      <c r="H1053" s="22">
        <f t="shared" si="11"/>
        <v>0</v>
      </c>
      <c r="I1053" s="99"/>
      <c r="J1053" s="99"/>
      <c r="L1053" s="99"/>
      <c r="M1053" s="19"/>
    </row>
    <row r="1054" spans="2:13">
      <c r="B1054" s="19"/>
      <c r="C1054" s="78"/>
      <c r="D1054" s="78"/>
      <c r="E1054" s="79"/>
      <c r="F1054" s="79"/>
      <c r="G1054" s="79"/>
      <c r="H1054" s="22">
        <f t="shared" si="11"/>
        <v>0</v>
      </c>
      <c r="I1054" s="99"/>
      <c r="J1054" s="99"/>
      <c r="L1054" s="99"/>
      <c r="M1054" s="19"/>
    </row>
    <row r="1055" spans="2:13">
      <c r="B1055" s="19"/>
      <c r="C1055" s="78"/>
      <c r="D1055" s="78"/>
      <c r="E1055" s="79"/>
      <c r="F1055" s="79"/>
      <c r="G1055" s="79"/>
      <c r="H1055" s="22">
        <f t="shared" si="11"/>
        <v>0</v>
      </c>
      <c r="I1055" s="99"/>
      <c r="J1055" s="99"/>
      <c r="L1055" s="99"/>
      <c r="M1055" s="19"/>
    </row>
    <row r="1056" spans="2:13">
      <c r="B1056" s="19"/>
      <c r="C1056" s="78"/>
      <c r="D1056" s="78"/>
      <c r="E1056" s="79"/>
      <c r="F1056" s="79"/>
      <c r="G1056" s="79"/>
      <c r="H1056" s="22">
        <f t="shared" si="11"/>
        <v>0</v>
      </c>
      <c r="I1056" s="99"/>
      <c r="J1056" s="99"/>
      <c r="L1056" s="99"/>
      <c r="M1056" s="19"/>
    </row>
    <row r="1057" spans="2:13">
      <c r="B1057" s="19"/>
      <c r="C1057" s="78"/>
      <c r="D1057" s="78"/>
      <c r="E1057" s="79"/>
      <c r="F1057" s="79"/>
      <c r="G1057" s="79"/>
      <c r="H1057" s="22">
        <f t="shared" si="11"/>
        <v>0</v>
      </c>
      <c r="I1057" s="99"/>
      <c r="J1057" s="99"/>
      <c r="L1057" s="99"/>
      <c r="M1057" s="19"/>
    </row>
    <row r="1058" spans="2:13">
      <c r="B1058" s="19"/>
      <c r="C1058" s="78"/>
      <c r="D1058" s="78"/>
      <c r="E1058" s="79"/>
      <c r="F1058" s="79"/>
      <c r="G1058" s="79"/>
      <c r="H1058" s="22">
        <f t="shared" si="11"/>
        <v>0</v>
      </c>
      <c r="I1058" s="99"/>
      <c r="J1058" s="99"/>
      <c r="L1058" s="99"/>
      <c r="M1058" s="19"/>
    </row>
    <row r="1059" spans="2:13">
      <c r="B1059" s="19"/>
      <c r="C1059" s="78"/>
      <c r="D1059" s="78"/>
      <c r="E1059" s="79"/>
      <c r="F1059" s="79"/>
      <c r="G1059" s="79"/>
      <c r="H1059" s="22">
        <f t="shared" si="11"/>
        <v>0</v>
      </c>
      <c r="I1059" s="99"/>
      <c r="J1059" s="99"/>
      <c r="L1059" s="99"/>
      <c r="M1059" s="19"/>
    </row>
    <row r="1060" spans="2:13">
      <c r="B1060" s="19"/>
      <c r="C1060" s="78"/>
      <c r="D1060" s="78"/>
      <c r="E1060" s="79"/>
      <c r="F1060" s="79"/>
      <c r="G1060" s="79"/>
      <c r="H1060" s="22">
        <f t="shared" si="11"/>
        <v>0</v>
      </c>
      <c r="I1060" s="99"/>
      <c r="J1060" s="99"/>
      <c r="L1060" s="99"/>
      <c r="M1060" s="19"/>
    </row>
    <row r="1061" spans="2:13">
      <c r="B1061" s="19"/>
      <c r="C1061" s="78"/>
      <c r="D1061" s="78"/>
      <c r="E1061" s="79"/>
      <c r="F1061" s="79"/>
      <c r="G1061" s="79"/>
      <c r="H1061" s="22">
        <f t="shared" si="11"/>
        <v>0</v>
      </c>
      <c r="I1061" s="99"/>
      <c r="J1061" s="99"/>
      <c r="L1061" s="99"/>
      <c r="M1061" s="19"/>
    </row>
    <row r="1062" spans="2:13">
      <c r="B1062" s="19"/>
      <c r="C1062" s="78"/>
      <c r="D1062" s="78"/>
      <c r="E1062" s="79"/>
      <c r="F1062" s="79"/>
      <c r="G1062" s="79"/>
      <c r="H1062" s="22">
        <f t="shared" si="11"/>
        <v>0</v>
      </c>
      <c r="I1062" s="99"/>
      <c r="J1062" s="99"/>
      <c r="L1062" s="99"/>
      <c r="M1062" s="19"/>
    </row>
    <row r="1063" spans="2:13">
      <c r="B1063" s="19"/>
      <c r="C1063" s="78"/>
      <c r="D1063" s="78"/>
      <c r="E1063" s="79"/>
      <c r="F1063" s="79"/>
      <c r="G1063" s="79"/>
      <c r="H1063" s="22">
        <f t="shared" si="11"/>
        <v>0</v>
      </c>
      <c r="I1063" s="99"/>
      <c r="J1063" s="99"/>
      <c r="L1063" s="99"/>
      <c r="M1063" s="19"/>
    </row>
    <row r="1064" spans="2:13">
      <c r="B1064" s="19"/>
      <c r="C1064" s="78"/>
      <c r="D1064" s="78"/>
      <c r="E1064" s="79"/>
      <c r="F1064" s="79"/>
      <c r="G1064" s="79"/>
      <c r="H1064" s="22">
        <f t="shared" si="11"/>
        <v>0</v>
      </c>
      <c r="I1064" s="99"/>
      <c r="J1064" s="99"/>
      <c r="L1064" s="99"/>
      <c r="M1064" s="19"/>
    </row>
    <row r="1065" spans="2:13">
      <c r="B1065" s="19"/>
      <c r="C1065" s="78"/>
      <c r="D1065" s="78"/>
      <c r="E1065" s="79"/>
      <c r="F1065" s="79"/>
      <c r="G1065" s="79"/>
      <c r="H1065" s="22">
        <f t="shared" si="11"/>
        <v>0</v>
      </c>
      <c r="I1065" s="99"/>
      <c r="J1065" s="99"/>
      <c r="L1065" s="99"/>
      <c r="M1065" s="19"/>
    </row>
    <row r="1066" spans="2:13">
      <c r="B1066" s="19"/>
      <c r="C1066" s="78"/>
      <c r="D1066" s="78"/>
      <c r="E1066" s="79"/>
      <c r="F1066" s="79"/>
      <c r="G1066" s="79"/>
      <c r="H1066" s="22">
        <f t="shared" si="11"/>
        <v>0</v>
      </c>
      <c r="I1066" s="99"/>
      <c r="J1066" s="99"/>
      <c r="L1066" s="99"/>
      <c r="M1066" s="19"/>
    </row>
    <row r="1067" spans="2:13">
      <c r="B1067" s="19"/>
      <c r="C1067" s="78"/>
      <c r="D1067" s="78"/>
      <c r="E1067" s="79"/>
      <c r="F1067" s="79"/>
      <c r="G1067" s="79"/>
      <c r="H1067" s="22">
        <f t="shared" si="11"/>
        <v>0</v>
      </c>
      <c r="I1067" s="99"/>
      <c r="J1067" s="99"/>
      <c r="L1067" s="99"/>
      <c r="M1067" s="19"/>
    </row>
    <row r="1068" spans="2:13">
      <c r="B1068" s="19"/>
      <c r="C1068" s="78"/>
      <c r="D1068" s="78"/>
      <c r="E1068" s="79"/>
      <c r="F1068" s="79"/>
      <c r="G1068" s="79"/>
      <c r="H1068" s="22">
        <f t="shared" si="11"/>
        <v>0</v>
      </c>
      <c r="I1068" s="99"/>
      <c r="J1068" s="99"/>
      <c r="L1068" s="99"/>
      <c r="M1068" s="19"/>
    </row>
    <row r="1069" spans="2:13">
      <c r="B1069" s="19"/>
      <c r="C1069" s="78"/>
      <c r="D1069" s="78"/>
      <c r="E1069" s="79"/>
      <c r="F1069" s="79"/>
      <c r="G1069" s="79"/>
      <c r="H1069" s="22">
        <f t="shared" si="11"/>
        <v>0</v>
      </c>
      <c r="I1069" s="99"/>
      <c r="J1069" s="99"/>
      <c r="L1069" s="99"/>
      <c r="M1069" s="19"/>
    </row>
    <row r="1070" spans="2:13">
      <c r="B1070" s="19"/>
      <c r="C1070" s="78"/>
      <c r="D1070" s="78"/>
      <c r="E1070" s="79"/>
      <c r="F1070" s="79"/>
      <c r="G1070" s="79"/>
      <c r="H1070" s="22">
        <f t="shared" si="11"/>
        <v>0</v>
      </c>
      <c r="I1070" s="99"/>
      <c r="J1070" s="99"/>
      <c r="L1070" s="99"/>
      <c r="M1070" s="19"/>
    </row>
    <row r="1071" spans="2:13">
      <c r="B1071" s="19"/>
      <c r="C1071" s="78"/>
      <c r="D1071" s="78"/>
      <c r="E1071" s="79"/>
      <c r="F1071" s="79"/>
      <c r="G1071" s="79"/>
      <c r="H1071" s="22">
        <f t="shared" si="11"/>
        <v>0</v>
      </c>
      <c r="I1071" s="99"/>
      <c r="J1071" s="99"/>
      <c r="L1071" s="99"/>
      <c r="M1071" s="19"/>
    </row>
    <row r="1072" spans="2:13">
      <c r="B1072" s="19"/>
      <c r="C1072" s="78"/>
      <c r="D1072" s="78"/>
      <c r="E1072" s="79"/>
      <c r="F1072" s="79"/>
      <c r="G1072" s="79"/>
      <c r="H1072" s="22">
        <f t="shared" si="11"/>
        <v>0</v>
      </c>
      <c r="I1072" s="99"/>
      <c r="J1072" s="99"/>
      <c r="L1072" s="99"/>
      <c r="M1072" s="19"/>
    </row>
    <row r="1073" spans="2:13">
      <c r="B1073" s="19"/>
      <c r="C1073" s="78"/>
      <c r="D1073" s="78"/>
      <c r="E1073" s="79"/>
      <c r="F1073" s="79"/>
      <c r="G1073" s="79"/>
      <c r="H1073" s="22">
        <f t="shared" si="11"/>
        <v>0</v>
      </c>
      <c r="I1073" s="99"/>
      <c r="J1073" s="99"/>
      <c r="L1073" s="99"/>
      <c r="M1073" s="19"/>
    </row>
    <row r="1074" spans="2:13">
      <c r="B1074" s="19"/>
      <c r="C1074" s="78"/>
      <c r="D1074" s="78"/>
      <c r="E1074" s="79"/>
      <c r="F1074" s="79"/>
      <c r="G1074" s="79"/>
      <c r="H1074" s="22">
        <f t="shared" si="11"/>
        <v>0</v>
      </c>
      <c r="I1074" s="99"/>
      <c r="J1074" s="99"/>
      <c r="L1074" s="99"/>
      <c r="M1074" s="19"/>
    </row>
    <row r="1075" spans="2:13">
      <c r="B1075" s="19"/>
      <c r="C1075" s="78"/>
      <c r="D1075" s="78"/>
      <c r="E1075" s="79"/>
      <c r="F1075" s="79"/>
      <c r="G1075" s="79"/>
      <c r="H1075" s="22">
        <f t="shared" si="11"/>
        <v>0</v>
      </c>
      <c r="I1075" s="99"/>
      <c r="J1075" s="99"/>
      <c r="L1075" s="99"/>
      <c r="M1075" s="19"/>
    </row>
    <row r="1076" spans="2:13">
      <c r="B1076" s="19"/>
      <c r="C1076" s="78"/>
      <c r="D1076" s="78"/>
      <c r="E1076" s="79"/>
      <c r="F1076" s="79"/>
      <c r="G1076" s="79"/>
      <c r="H1076" s="22">
        <f t="shared" si="11"/>
        <v>0</v>
      </c>
      <c r="I1076" s="99"/>
      <c r="J1076" s="99"/>
      <c r="L1076" s="99"/>
      <c r="M1076" s="19"/>
    </row>
    <row r="1077" spans="2:13">
      <c r="B1077" s="19"/>
      <c r="C1077" s="78"/>
      <c r="D1077" s="78"/>
      <c r="E1077" s="79"/>
      <c r="F1077" s="79"/>
      <c r="G1077" s="79"/>
      <c r="H1077" s="22">
        <f t="shared" si="11"/>
        <v>0</v>
      </c>
      <c r="I1077" s="99"/>
      <c r="J1077" s="99"/>
      <c r="L1077" s="99"/>
      <c r="M1077" s="19"/>
    </row>
    <row r="1078" spans="2:13">
      <c r="B1078" s="19"/>
      <c r="C1078" s="78"/>
      <c r="D1078" s="78"/>
      <c r="E1078" s="79"/>
      <c r="F1078" s="79"/>
      <c r="G1078" s="79"/>
      <c r="H1078" s="22">
        <f t="shared" si="11"/>
        <v>0</v>
      </c>
      <c r="I1078" s="99"/>
      <c r="J1078" s="99"/>
      <c r="L1078" s="99"/>
      <c r="M1078" s="19"/>
    </row>
    <row r="1079" spans="2:13">
      <c r="B1079" s="19"/>
      <c r="C1079" s="78"/>
      <c r="D1079" s="78"/>
      <c r="E1079" s="79"/>
      <c r="F1079" s="79"/>
      <c r="G1079" s="79"/>
      <c r="H1079" s="22">
        <f t="shared" si="11"/>
        <v>0</v>
      </c>
      <c r="I1079" s="99"/>
      <c r="J1079" s="99"/>
      <c r="L1079" s="99"/>
      <c r="M1079" s="19"/>
    </row>
    <row r="1080" spans="2:13">
      <c r="B1080" s="19"/>
      <c r="C1080" s="78"/>
      <c r="D1080" s="78"/>
      <c r="E1080" s="79"/>
      <c r="F1080" s="79"/>
      <c r="G1080" s="79"/>
      <c r="H1080" s="22">
        <f t="shared" si="11"/>
        <v>0</v>
      </c>
      <c r="I1080" s="99"/>
      <c r="J1080" s="99"/>
      <c r="L1080" s="99"/>
      <c r="M1080" s="19"/>
    </row>
    <row r="1081" spans="2:13">
      <c r="B1081" s="19"/>
      <c r="C1081" s="78"/>
      <c r="D1081" s="78"/>
      <c r="E1081" s="79"/>
      <c r="F1081" s="79"/>
      <c r="G1081" s="79"/>
      <c r="H1081" s="22">
        <f t="shared" si="11"/>
        <v>0</v>
      </c>
      <c r="I1081" s="99"/>
      <c r="J1081" s="99"/>
      <c r="L1081" s="99"/>
      <c r="M1081" s="19"/>
    </row>
    <row r="1082" spans="2:13">
      <c r="B1082" s="19"/>
      <c r="C1082" s="78"/>
      <c r="D1082" s="78"/>
      <c r="E1082" s="79"/>
      <c r="F1082" s="79"/>
      <c r="G1082" s="79"/>
      <c r="H1082" s="22">
        <f t="shared" si="11"/>
        <v>0</v>
      </c>
      <c r="I1082" s="99"/>
      <c r="J1082" s="99"/>
      <c r="L1082" s="99"/>
      <c r="M1082" s="19"/>
    </row>
    <row r="1083" spans="2:13">
      <c r="B1083" s="19"/>
      <c r="C1083" s="78"/>
      <c r="D1083" s="78"/>
      <c r="E1083" s="79"/>
      <c r="F1083" s="79"/>
      <c r="G1083" s="79"/>
      <c r="H1083" s="22">
        <f t="shared" si="11"/>
        <v>0</v>
      </c>
      <c r="I1083" s="99"/>
      <c r="J1083" s="99"/>
      <c r="L1083" s="99"/>
      <c r="M1083" s="19"/>
    </row>
    <row r="1084" spans="2:13">
      <c r="B1084" s="19"/>
      <c r="C1084" s="78"/>
      <c r="D1084" s="78"/>
      <c r="E1084" s="79"/>
      <c r="F1084" s="79"/>
      <c r="G1084" s="79"/>
      <c r="H1084" s="22">
        <f t="shared" si="11"/>
        <v>0</v>
      </c>
      <c r="I1084" s="99"/>
      <c r="J1084" s="99"/>
      <c r="L1084" s="99"/>
      <c r="M1084" s="19"/>
    </row>
    <row r="1085" spans="2:13">
      <c r="B1085" s="19"/>
      <c r="C1085" s="78"/>
      <c r="D1085" s="78"/>
      <c r="E1085" s="79"/>
      <c r="F1085" s="79"/>
      <c r="G1085" s="79"/>
      <c r="H1085" s="22">
        <f t="shared" si="11"/>
        <v>0</v>
      </c>
      <c r="I1085" s="99"/>
      <c r="J1085" s="99"/>
      <c r="L1085" s="99"/>
      <c r="M1085" s="19"/>
    </row>
    <row r="1086" spans="2:13">
      <c r="B1086" s="19"/>
      <c r="C1086" s="78"/>
      <c r="D1086" s="78"/>
      <c r="E1086" s="79"/>
      <c r="F1086" s="79"/>
      <c r="G1086" s="79"/>
      <c r="H1086" s="22">
        <f t="shared" si="11"/>
        <v>0</v>
      </c>
      <c r="I1086" s="99"/>
      <c r="J1086" s="99"/>
      <c r="L1086" s="99"/>
      <c r="M1086" s="19"/>
    </row>
    <row r="1087" spans="2:13">
      <c r="B1087" s="19"/>
      <c r="C1087" s="78"/>
      <c r="D1087" s="78"/>
      <c r="E1087" s="79"/>
      <c r="F1087" s="79"/>
      <c r="G1087" s="79"/>
      <c r="H1087" s="22">
        <f t="shared" si="11"/>
        <v>0</v>
      </c>
      <c r="I1087" s="99"/>
      <c r="J1087" s="99"/>
      <c r="L1087" s="99"/>
      <c r="M1087" s="19"/>
    </row>
    <row r="1088" spans="2:13">
      <c r="B1088" s="19"/>
      <c r="C1088" s="78"/>
      <c r="D1088" s="78"/>
      <c r="E1088" s="79"/>
      <c r="F1088" s="79"/>
      <c r="G1088" s="79"/>
      <c r="H1088" s="22">
        <f t="shared" si="11"/>
        <v>0</v>
      </c>
      <c r="I1088" s="99"/>
      <c r="J1088" s="99"/>
      <c r="L1088" s="99"/>
      <c r="M1088" s="19"/>
    </row>
    <row r="1089" spans="2:13">
      <c r="B1089" s="19"/>
      <c r="C1089" s="78"/>
      <c r="D1089" s="78"/>
      <c r="E1089" s="79"/>
      <c r="F1089" s="79"/>
      <c r="G1089" s="79"/>
      <c r="H1089" s="22">
        <f t="shared" si="11"/>
        <v>0</v>
      </c>
      <c r="I1089" s="99"/>
      <c r="J1089" s="99"/>
      <c r="L1089" s="99"/>
      <c r="M1089" s="19"/>
    </row>
    <row r="1090" spans="2:13">
      <c r="B1090" s="19"/>
      <c r="C1090" s="78"/>
      <c r="D1090" s="78"/>
      <c r="E1090" s="79"/>
      <c r="F1090" s="79"/>
      <c r="G1090" s="79"/>
      <c r="H1090" s="22">
        <f t="shared" si="11"/>
        <v>0</v>
      </c>
      <c r="I1090" s="99"/>
      <c r="J1090" s="99"/>
      <c r="L1090" s="99"/>
      <c r="M1090" s="19"/>
    </row>
    <row r="1091" spans="2:13">
      <c r="B1091" s="19"/>
      <c r="C1091" s="78"/>
      <c r="D1091" s="78"/>
      <c r="E1091" s="79"/>
      <c r="F1091" s="79"/>
      <c r="G1091" s="79"/>
      <c r="H1091" s="22">
        <f t="shared" si="11"/>
        <v>0</v>
      </c>
      <c r="I1091" s="99"/>
      <c r="J1091" s="99"/>
      <c r="L1091" s="99"/>
      <c r="M1091" s="19"/>
    </row>
    <row r="1092" spans="2:13">
      <c r="B1092" s="19"/>
      <c r="C1092" s="78"/>
      <c r="D1092" s="78"/>
      <c r="E1092" s="79"/>
      <c r="F1092" s="79"/>
      <c r="G1092" s="79"/>
      <c r="H1092" s="22">
        <f t="shared" ref="H1092:H1155" si="12">INT($E1092*F1092)</f>
        <v>0</v>
      </c>
      <c r="I1092" s="99"/>
      <c r="J1092" s="99"/>
      <c r="L1092" s="99"/>
      <c r="M1092" s="19"/>
    </row>
    <row r="1093" spans="2:13">
      <c r="B1093" s="19"/>
      <c r="C1093" s="78"/>
      <c r="D1093" s="78"/>
      <c r="E1093" s="79"/>
      <c r="F1093" s="79"/>
      <c r="G1093" s="79"/>
      <c r="H1093" s="22">
        <f t="shared" si="12"/>
        <v>0</v>
      </c>
      <c r="I1093" s="99"/>
      <c r="J1093" s="99"/>
      <c r="L1093" s="99"/>
      <c r="M1093" s="19"/>
    </row>
    <row r="1094" spans="2:13">
      <c r="B1094" s="19"/>
      <c r="C1094" s="78"/>
      <c r="D1094" s="78"/>
      <c r="E1094" s="79"/>
      <c r="F1094" s="79"/>
      <c r="G1094" s="79"/>
      <c r="H1094" s="22">
        <f t="shared" si="12"/>
        <v>0</v>
      </c>
      <c r="I1094" s="99"/>
      <c r="J1094" s="99"/>
      <c r="L1094" s="99"/>
      <c r="M1094" s="19"/>
    </row>
    <row r="1095" spans="2:13">
      <c r="B1095" s="19"/>
      <c r="C1095" s="78"/>
      <c r="D1095" s="78"/>
      <c r="E1095" s="79"/>
      <c r="F1095" s="79"/>
      <c r="G1095" s="79"/>
      <c r="H1095" s="22">
        <f t="shared" si="12"/>
        <v>0</v>
      </c>
      <c r="I1095" s="99"/>
      <c r="J1095" s="99"/>
      <c r="L1095" s="99"/>
      <c r="M1095" s="19"/>
    </row>
    <row r="1096" spans="2:13">
      <c r="B1096" s="19"/>
      <c r="C1096" s="78"/>
      <c r="D1096" s="78"/>
      <c r="E1096" s="79"/>
      <c r="F1096" s="79"/>
      <c r="G1096" s="79"/>
      <c r="H1096" s="22">
        <f t="shared" si="12"/>
        <v>0</v>
      </c>
      <c r="I1096" s="99"/>
      <c r="J1096" s="99"/>
      <c r="L1096" s="99"/>
      <c r="M1096" s="19"/>
    </row>
    <row r="1097" spans="2:13">
      <c r="B1097" s="19"/>
      <c r="C1097" s="78"/>
      <c r="D1097" s="78"/>
      <c r="E1097" s="79"/>
      <c r="F1097" s="79"/>
      <c r="G1097" s="79"/>
      <c r="H1097" s="22">
        <f t="shared" si="12"/>
        <v>0</v>
      </c>
      <c r="I1097" s="99"/>
      <c r="J1097" s="99"/>
      <c r="L1097" s="99"/>
      <c r="M1097" s="19"/>
    </row>
    <row r="1098" spans="2:13">
      <c r="B1098" s="19"/>
      <c r="C1098" s="78"/>
      <c r="D1098" s="78"/>
      <c r="E1098" s="79"/>
      <c r="F1098" s="79"/>
      <c r="G1098" s="79"/>
      <c r="H1098" s="22">
        <f t="shared" si="12"/>
        <v>0</v>
      </c>
      <c r="I1098" s="99"/>
      <c r="J1098" s="99"/>
      <c r="L1098" s="99"/>
      <c r="M1098" s="19"/>
    </row>
    <row r="1099" spans="2:13">
      <c r="B1099" s="19"/>
      <c r="C1099" s="78"/>
      <c r="D1099" s="78"/>
      <c r="E1099" s="79"/>
      <c r="F1099" s="79"/>
      <c r="G1099" s="79"/>
      <c r="H1099" s="22">
        <f t="shared" si="12"/>
        <v>0</v>
      </c>
      <c r="I1099" s="99"/>
      <c r="J1099" s="99"/>
      <c r="L1099" s="99"/>
      <c r="M1099" s="19"/>
    </row>
    <row r="1100" spans="2:13">
      <c r="B1100" s="19"/>
      <c r="C1100" s="78"/>
      <c r="D1100" s="78"/>
      <c r="E1100" s="79"/>
      <c r="F1100" s="79"/>
      <c r="G1100" s="79"/>
      <c r="H1100" s="22">
        <f t="shared" si="12"/>
        <v>0</v>
      </c>
      <c r="I1100" s="99"/>
      <c r="J1100" s="99"/>
      <c r="L1100" s="99"/>
      <c r="M1100" s="19"/>
    </row>
    <row r="1101" spans="2:13">
      <c r="B1101" s="19"/>
      <c r="C1101" s="78"/>
      <c r="D1101" s="78"/>
      <c r="E1101" s="79"/>
      <c r="F1101" s="79"/>
      <c r="G1101" s="79"/>
      <c r="H1101" s="22">
        <f t="shared" si="12"/>
        <v>0</v>
      </c>
      <c r="I1101" s="99"/>
      <c r="J1101" s="99"/>
      <c r="L1101" s="99"/>
      <c r="M1101" s="19"/>
    </row>
    <row r="1102" spans="2:13">
      <c r="B1102" s="19"/>
      <c r="C1102" s="78"/>
      <c r="D1102" s="78"/>
      <c r="E1102" s="79"/>
      <c r="F1102" s="79"/>
      <c r="G1102" s="79"/>
      <c r="H1102" s="22">
        <f t="shared" si="12"/>
        <v>0</v>
      </c>
      <c r="I1102" s="99"/>
      <c r="J1102" s="99"/>
      <c r="L1102" s="99"/>
      <c r="M1102" s="19"/>
    </row>
    <row r="1103" spans="2:13">
      <c r="B1103" s="19"/>
      <c r="C1103" s="78"/>
      <c r="D1103" s="78"/>
      <c r="E1103" s="79"/>
      <c r="F1103" s="79"/>
      <c r="G1103" s="79"/>
      <c r="H1103" s="22">
        <f t="shared" si="12"/>
        <v>0</v>
      </c>
      <c r="I1103" s="99"/>
      <c r="J1103" s="99"/>
      <c r="L1103" s="99"/>
      <c r="M1103" s="19"/>
    </row>
    <row r="1104" spans="2:13">
      <c r="B1104" s="19"/>
      <c r="C1104" s="78"/>
      <c r="D1104" s="78"/>
      <c r="E1104" s="79"/>
      <c r="F1104" s="79"/>
      <c r="G1104" s="79"/>
      <c r="H1104" s="22">
        <f t="shared" si="12"/>
        <v>0</v>
      </c>
      <c r="I1104" s="99"/>
      <c r="J1104" s="99"/>
      <c r="L1104" s="99"/>
      <c r="M1104" s="19"/>
    </row>
    <row r="1105" spans="2:13">
      <c r="B1105" s="19"/>
      <c r="C1105" s="78"/>
      <c r="D1105" s="78"/>
      <c r="E1105" s="79"/>
      <c r="F1105" s="79"/>
      <c r="G1105" s="79"/>
      <c r="H1105" s="22">
        <f t="shared" si="12"/>
        <v>0</v>
      </c>
      <c r="I1105" s="99"/>
      <c r="J1105" s="99"/>
      <c r="L1105" s="99"/>
      <c r="M1105" s="19"/>
    </row>
    <row r="1106" spans="2:13">
      <c r="B1106" s="19"/>
      <c r="C1106" s="78"/>
      <c r="D1106" s="78"/>
      <c r="E1106" s="79"/>
      <c r="F1106" s="79"/>
      <c r="G1106" s="79"/>
      <c r="H1106" s="22">
        <f t="shared" si="12"/>
        <v>0</v>
      </c>
      <c r="I1106" s="99"/>
      <c r="J1106" s="99"/>
      <c r="L1106" s="99"/>
      <c r="M1106" s="19"/>
    </row>
    <row r="1107" spans="2:13">
      <c r="B1107" s="19"/>
      <c r="C1107" s="78"/>
      <c r="D1107" s="78"/>
      <c r="E1107" s="79"/>
      <c r="F1107" s="79"/>
      <c r="G1107" s="79"/>
      <c r="H1107" s="22">
        <f t="shared" si="12"/>
        <v>0</v>
      </c>
      <c r="I1107" s="99"/>
      <c r="J1107" s="99"/>
      <c r="L1107" s="99"/>
      <c r="M1107" s="19"/>
    </row>
    <row r="1108" spans="2:13">
      <c r="B1108" s="19"/>
      <c r="C1108" s="78"/>
      <c r="D1108" s="78"/>
      <c r="E1108" s="79"/>
      <c r="F1108" s="79"/>
      <c r="G1108" s="79"/>
      <c r="H1108" s="22">
        <f t="shared" si="12"/>
        <v>0</v>
      </c>
      <c r="I1108" s="99"/>
      <c r="J1108" s="99"/>
      <c r="L1108" s="99"/>
      <c r="M1108" s="19"/>
    </row>
    <row r="1109" spans="2:13">
      <c r="B1109" s="19"/>
      <c r="C1109" s="78"/>
      <c r="D1109" s="78"/>
      <c r="E1109" s="79"/>
      <c r="F1109" s="79"/>
      <c r="G1109" s="79"/>
      <c r="H1109" s="22">
        <f t="shared" si="12"/>
        <v>0</v>
      </c>
      <c r="I1109" s="99"/>
      <c r="J1109" s="99"/>
      <c r="L1109" s="99"/>
      <c r="M1109" s="19"/>
    </row>
    <row r="1110" spans="2:13">
      <c r="B1110" s="19"/>
      <c r="C1110" s="78"/>
      <c r="D1110" s="78"/>
      <c r="E1110" s="79"/>
      <c r="F1110" s="79"/>
      <c r="G1110" s="79"/>
      <c r="H1110" s="22">
        <f t="shared" si="12"/>
        <v>0</v>
      </c>
      <c r="I1110" s="99"/>
      <c r="J1110" s="99"/>
      <c r="L1110" s="99"/>
      <c r="M1110" s="19"/>
    </row>
    <row r="1111" spans="2:13">
      <c r="B1111" s="19"/>
      <c r="C1111" s="78"/>
      <c r="D1111" s="78"/>
      <c r="E1111" s="79"/>
      <c r="F1111" s="79"/>
      <c r="G1111" s="79"/>
      <c r="H1111" s="22">
        <f t="shared" si="12"/>
        <v>0</v>
      </c>
      <c r="I1111" s="99"/>
      <c r="J1111" s="99"/>
      <c r="L1111" s="99"/>
      <c r="M1111" s="19"/>
    </row>
    <row r="1112" spans="2:13">
      <c r="B1112" s="19"/>
      <c r="C1112" s="78"/>
      <c r="D1112" s="78"/>
      <c r="E1112" s="79"/>
      <c r="F1112" s="79"/>
      <c r="G1112" s="79"/>
      <c r="H1112" s="22">
        <f t="shared" si="12"/>
        <v>0</v>
      </c>
      <c r="I1112" s="99"/>
      <c r="J1112" s="99"/>
      <c r="L1112" s="99"/>
      <c r="M1112" s="19"/>
    </row>
    <row r="1113" spans="2:13">
      <c r="B1113" s="19"/>
      <c r="C1113" s="78"/>
      <c r="D1113" s="78"/>
      <c r="E1113" s="79"/>
      <c r="F1113" s="79"/>
      <c r="G1113" s="79"/>
      <c r="H1113" s="22">
        <f t="shared" si="12"/>
        <v>0</v>
      </c>
      <c r="I1113" s="99"/>
      <c r="J1113" s="99"/>
      <c r="L1113" s="99"/>
      <c r="M1113" s="19"/>
    </row>
    <row r="1114" spans="2:13">
      <c r="B1114" s="19"/>
      <c r="C1114" s="78"/>
      <c r="D1114" s="78"/>
      <c r="E1114" s="79"/>
      <c r="F1114" s="79"/>
      <c r="G1114" s="79"/>
      <c r="H1114" s="22">
        <f t="shared" si="12"/>
        <v>0</v>
      </c>
      <c r="I1114" s="99"/>
      <c r="J1114" s="99"/>
      <c r="L1114" s="99"/>
      <c r="M1114" s="19"/>
    </row>
    <row r="1115" spans="2:13">
      <c r="B1115" s="19"/>
      <c r="C1115" s="78"/>
      <c r="D1115" s="78"/>
      <c r="E1115" s="79"/>
      <c r="F1115" s="79"/>
      <c r="G1115" s="79"/>
      <c r="H1115" s="22">
        <f t="shared" si="12"/>
        <v>0</v>
      </c>
      <c r="I1115" s="99"/>
      <c r="J1115" s="99"/>
      <c r="L1115" s="99"/>
      <c r="M1115" s="19"/>
    </row>
    <row r="1116" spans="2:13">
      <c r="B1116" s="19"/>
      <c r="C1116" s="78"/>
      <c r="D1116" s="78"/>
      <c r="E1116" s="79"/>
      <c r="F1116" s="79"/>
      <c r="G1116" s="79"/>
      <c r="H1116" s="22">
        <f t="shared" si="12"/>
        <v>0</v>
      </c>
      <c r="I1116" s="99"/>
      <c r="J1116" s="99"/>
      <c r="L1116" s="99"/>
      <c r="M1116" s="19"/>
    </row>
    <row r="1117" spans="2:13">
      <c r="B1117" s="19"/>
      <c r="C1117" s="78"/>
      <c r="D1117" s="78"/>
      <c r="E1117" s="79"/>
      <c r="F1117" s="79"/>
      <c r="G1117" s="79"/>
      <c r="H1117" s="22">
        <f t="shared" si="12"/>
        <v>0</v>
      </c>
      <c r="I1117" s="99"/>
      <c r="J1117" s="99"/>
      <c r="L1117" s="99"/>
      <c r="M1117" s="19"/>
    </row>
    <row r="1118" spans="2:13">
      <c r="B1118" s="19"/>
      <c r="C1118" s="78"/>
      <c r="D1118" s="78"/>
      <c r="E1118" s="79"/>
      <c r="F1118" s="79"/>
      <c r="G1118" s="79"/>
      <c r="H1118" s="22">
        <f t="shared" si="12"/>
        <v>0</v>
      </c>
      <c r="I1118" s="99"/>
      <c r="J1118" s="99"/>
      <c r="L1118" s="99"/>
      <c r="M1118" s="19"/>
    </row>
    <row r="1119" spans="2:13">
      <c r="B1119" s="19"/>
      <c r="C1119" s="78"/>
      <c r="D1119" s="78"/>
      <c r="E1119" s="79"/>
      <c r="F1119" s="79"/>
      <c r="G1119" s="79"/>
      <c r="H1119" s="22">
        <f t="shared" si="12"/>
        <v>0</v>
      </c>
      <c r="I1119" s="99"/>
      <c r="J1119" s="99"/>
      <c r="L1119" s="99"/>
      <c r="M1119" s="19"/>
    </row>
    <row r="1120" spans="2:13">
      <c r="B1120" s="19"/>
      <c r="C1120" s="78"/>
      <c r="D1120" s="78"/>
      <c r="E1120" s="79"/>
      <c r="F1120" s="79"/>
      <c r="G1120" s="79"/>
      <c r="H1120" s="22">
        <f t="shared" si="12"/>
        <v>0</v>
      </c>
      <c r="I1120" s="99"/>
      <c r="J1120" s="99"/>
      <c r="L1120" s="99"/>
      <c r="M1120" s="19"/>
    </row>
    <row r="1121" spans="2:13">
      <c r="B1121" s="19"/>
      <c r="C1121" s="78"/>
      <c r="D1121" s="78"/>
      <c r="E1121" s="79"/>
      <c r="F1121" s="79"/>
      <c r="G1121" s="79"/>
      <c r="H1121" s="22">
        <f t="shared" si="12"/>
        <v>0</v>
      </c>
      <c r="I1121" s="99"/>
      <c r="J1121" s="99"/>
      <c r="L1121" s="99"/>
      <c r="M1121" s="19"/>
    </row>
    <row r="1122" spans="2:13">
      <c r="B1122" s="19"/>
      <c r="C1122" s="78"/>
      <c r="D1122" s="78"/>
      <c r="E1122" s="79"/>
      <c r="F1122" s="79"/>
      <c r="G1122" s="79"/>
      <c r="H1122" s="22">
        <f t="shared" si="12"/>
        <v>0</v>
      </c>
      <c r="I1122" s="99"/>
      <c r="J1122" s="99"/>
      <c r="L1122" s="99"/>
      <c r="M1122" s="19"/>
    </row>
    <row r="1123" spans="2:13">
      <c r="B1123" s="19"/>
      <c r="C1123" s="78"/>
      <c r="D1123" s="78"/>
      <c r="E1123" s="79"/>
      <c r="F1123" s="79"/>
      <c r="G1123" s="79"/>
      <c r="H1123" s="22">
        <f t="shared" si="12"/>
        <v>0</v>
      </c>
      <c r="I1123" s="99"/>
      <c r="J1123" s="99"/>
      <c r="L1123" s="99"/>
      <c r="M1123" s="19"/>
    </row>
    <row r="1124" spans="2:13">
      <c r="B1124" s="19"/>
      <c r="C1124" s="78"/>
      <c r="D1124" s="78"/>
      <c r="E1124" s="79"/>
      <c r="F1124" s="79"/>
      <c r="G1124" s="79"/>
      <c r="H1124" s="22">
        <f t="shared" si="12"/>
        <v>0</v>
      </c>
      <c r="I1124" s="99"/>
      <c r="J1124" s="99"/>
      <c r="L1124" s="99"/>
      <c r="M1124" s="19"/>
    </row>
    <row r="1125" spans="2:13">
      <c r="B1125" s="19"/>
      <c r="C1125" s="78"/>
      <c r="D1125" s="78"/>
      <c r="E1125" s="79"/>
      <c r="F1125" s="79"/>
      <c r="G1125" s="79"/>
      <c r="H1125" s="22">
        <f t="shared" si="12"/>
        <v>0</v>
      </c>
      <c r="I1125" s="99"/>
      <c r="J1125" s="99"/>
      <c r="L1125" s="99"/>
      <c r="M1125" s="19"/>
    </row>
    <row r="1126" spans="2:13">
      <c r="B1126" s="19"/>
      <c r="C1126" s="78"/>
      <c r="D1126" s="78"/>
      <c r="E1126" s="79"/>
      <c r="F1126" s="79"/>
      <c r="G1126" s="79"/>
      <c r="H1126" s="22">
        <f t="shared" si="12"/>
        <v>0</v>
      </c>
      <c r="I1126" s="99"/>
      <c r="J1126" s="99"/>
      <c r="L1126" s="99"/>
      <c r="M1126" s="19"/>
    </row>
    <row r="1127" spans="2:13">
      <c r="B1127" s="19"/>
      <c r="C1127" s="78"/>
      <c r="D1127" s="78"/>
      <c r="E1127" s="79"/>
      <c r="F1127" s="79"/>
      <c r="G1127" s="79"/>
      <c r="H1127" s="22">
        <f t="shared" si="12"/>
        <v>0</v>
      </c>
      <c r="I1127" s="99"/>
      <c r="J1127" s="99"/>
      <c r="L1127" s="99"/>
      <c r="M1127" s="19"/>
    </row>
    <row r="1128" spans="2:13">
      <c r="B1128" s="19"/>
      <c r="C1128" s="78"/>
      <c r="D1128" s="78"/>
      <c r="E1128" s="79"/>
      <c r="F1128" s="79"/>
      <c r="G1128" s="79"/>
      <c r="H1128" s="22">
        <f t="shared" si="12"/>
        <v>0</v>
      </c>
      <c r="I1128" s="99"/>
      <c r="J1128" s="99"/>
      <c r="L1128" s="99"/>
      <c r="M1128" s="19"/>
    </row>
    <row r="1129" spans="2:13">
      <c r="B1129" s="19"/>
      <c r="C1129" s="78"/>
      <c r="D1129" s="78"/>
      <c r="E1129" s="79"/>
      <c r="F1129" s="79"/>
      <c r="G1129" s="79"/>
      <c r="H1129" s="22">
        <f t="shared" si="12"/>
        <v>0</v>
      </c>
      <c r="I1129" s="99"/>
      <c r="J1129" s="99"/>
      <c r="L1129" s="99"/>
      <c r="M1129" s="19"/>
    </row>
    <row r="1130" spans="2:13">
      <c r="B1130" s="19"/>
      <c r="C1130" s="78"/>
      <c r="D1130" s="78"/>
      <c r="E1130" s="79"/>
      <c r="F1130" s="79"/>
      <c r="G1130" s="79"/>
      <c r="H1130" s="22">
        <f t="shared" si="12"/>
        <v>0</v>
      </c>
      <c r="I1130" s="99"/>
      <c r="J1130" s="99"/>
      <c r="L1130" s="99"/>
      <c r="M1130" s="19"/>
    </row>
    <row r="1131" spans="2:13">
      <c r="B1131" s="19"/>
      <c r="C1131" s="78"/>
      <c r="D1131" s="78"/>
      <c r="E1131" s="79"/>
      <c r="F1131" s="79"/>
      <c r="G1131" s="79"/>
      <c r="H1131" s="22">
        <f t="shared" si="12"/>
        <v>0</v>
      </c>
      <c r="I1131" s="99"/>
      <c r="J1131" s="99"/>
      <c r="L1131" s="99"/>
      <c r="M1131" s="19"/>
    </row>
    <row r="1132" spans="2:13">
      <c r="B1132" s="19"/>
      <c r="C1132" s="78"/>
      <c r="D1132" s="78"/>
      <c r="E1132" s="79"/>
      <c r="F1132" s="79"/>
      <c r="G1132" s="79"/>
      <c r="H1132" s="22">
        <f t="shared" si="12"/>
        <v>0</v>
      </c>
      <c r="I1132" s="99"/>
      <c r="J1132" s="99"/>
      <c r="L1132" s="99"/>
      <c r="M1132" s="19"/>
    </row>
    <row r="1133" spans="2:13">
      <c r="B1133" s="19"/>
      <c r="C1133" s="78"/>
      <c r="D1133" s="78"/>
      <c r="E1133" s="79"/>
      <c r="F1133" s="79"/>
      <c r="G1133" s="79"/>
      <c r="H1133" s="22">
        <f t="shared" si="12"/>
        <v>0</v>
      </c>
      <c r="I1133" s="99"/>
      <c r="J1133" s="99"/>
      <c r="L1133" s="99"/>
      <c r="M1133" s="19"/>
    </row>
    <row r="1134" spans="2:13">
      <c r="B1134" s="19"/>
      <c r="C1134" s="78"/>
      <c r="D1134" s="78"/>
      <c r="E1134" s="79"/>
      <c r="F1134" s="79"/>
      <c r="G1134" s="79"/>
      <c r="H1134" s="22">
        <f t="shared" si="12"/>
        <v>0</v>
      </c>
      <c r="I1134" s="99"/>
      <c r="J1134" s="99"/>
      <c r="L1134" s="99"/>
      <c r="M1134" s="19"/>
    </row>
    <row r="1135" spans="2:13">
      <c r="B1135" s="19"/>
      <c r="C1135" s="78"/>
      <c r="D1135" s="78"/>
      <c r="E1135" s="79"/>
      <c r="F1135" s="79"/>
      <c r="G1135" s="79"/>
      <c r="H1135" s="22">
        <f t="shared" si="12"/>
        <v>0</v>
      </c>
      <c r="I1135" s="99"/>
      <c r="J1135" s="99"/>
      <c r="L1135" s="99"/>
      <c r="M1135" s="19"/>
    </row>
    <row r="1136" spans="2:13">
      <c r="B1136" s="19"/>
      <c r="C1136" s="78"/>
      <c r="D1136" s="78"/>
      <c r="E1136" s="79"/>
      <c r="F1136" s="79"/>
      <c r="G1136" s="79"/>
      <c r="H1136" s="22">
        <f t="shared" si="12"/>
        <v>0</v>
      </c>
      <c r="I1136" s="99"/>
      <c r="J1136" s="99"/>
      <c r="L1136" s="99"/>
      <c r="M1136" s="19"/>
    </row>
    <row r="1137" spans="2:13">
      <c r="B1137" s="19"/>
      <c r="C1137" s="78"/>
      <c r="D1137" s="78"/>
      <c r="E1137" s="79"/>
      <c r="F1137" s="79"/>
      <c r="G1137" s="79"/>
      <c r="H1137" s="22">
        <f t="shared" si="12"/>
        <v>0</v>
      </c>
      <c r="I1137" s="99"/>
      <c r="J1137" s="99"/>
      <c r="L1137" s="99"/>
      <c r="M1137" s="19"/>
    </row>
    <row r="1138" spans="2:13">
      <c r="B1138" s="19"/>
      <c r="C1138" s="78"/>
      <c r="D1138" s="78"/>
      <c r="E1138" s="79"/>
      <c r="F1138" s="79"/>
      <c r="G1138" s="79"/>
      <c r="H1138" s="22">
        <f t="shared" si="12"/>
        <v>0</v>
      </c>
      <c r="I1138" s="99"/>
      <c r="J1138" s="99"/>
      <c r="L1138" s="99"/>
      <c r="M1138" s="19"/>
    </row>
    <row r="1139" spans="2:13">
      <c r="B1139" s="19"/>
      <c r="C1139" s="78"/>
      <c r="D1139" s="78"/>
      <c r="E1139" s="79"/>
      <c r="F1139" s="79"/>
      <c r="G1139" s="79"/>
      <c r="H1139" s="22">
        <f t="shared" si="12"/>
        <v>0</v>
      </c>
      <c r="I1139" s="99"/>
      <c r="J1139" s="99"/>
      <c r="L1139" s="99"/>
      <c r="M1139" s="19"/>
    </row>
    <row r="1140" spans="2:13">
      <c r="B1140" s="19"/>
      <c r="C1140" s="78"/>
      <c r="D1140" s="78"/>
      <c r="E1140" s="79"/>
      <c r="F1140" s="79"/>
      <c r="G1140" s="79"/>
      <c r="H1140" s="22">
        <f t="shared" si="12"/>
        <v>0</v>
      </c>
      <c r="I1140" s="99"/>
      <c r="J1140" s="99"/>
      <c r="L1140" s="99"/>
      <c r="M1140" s="19"/>
    </row>
    <row r="1141" spans="2:13">
      <c r="B1141" s="19"/>
      <c r="C1141" s="78"/>
      <c r="D1141" s="78"/>
      <c r="E1141" s="79"/>
      <c r="F1141" s="79"/>
      <c r="G1141" s="79"/>
      <c r="H1141" s="22">
        <f t="shared" si="12"/>
        <v>0</v>
      </c>
      <c r="I1141" s="99"/>
      <c r="J1141" s="99"/>
      <c r="L1141" s="99"/>
      <c r="M1141" s="19"/>
    </row>
    <row r="1142" spans="2:13">
      <c r="B1142" s="19"/>
      <c r="C1142" s="78"/>
      <c r="D1142" s="78"/>
      <c r="E1142" s="79"/>
      <c r="F1142" s="79"/>
      <c r="G1142" s="79"/>
      <c r="H1142" s="22">
        <f t="shared" si="12"/>
        <v>0</v>
      </c>
      <c r="I1142" s="99"/>
      <c r="J1142" s="99"/>
      <c r="L1142" s="99"/>
      <c r="M1142" s="19"/>
    </row>
    <row r="1143" spans="2:13">
      <c r="B1143" s="19"/>
      <c r="C1143" s="78"/>
      <c r="D1143" s="78"/>
      <c r="E1143" s="79"/>
      <c r="F1143" s="79"/>
      <c r="G1143" s="79"/>
      <c r="H1143" s="22">
        <f t="shared" si="12"/>
        <v>0</v>
      </c>
      <c r="I1143" s="99"/>
      <c r="J1143" s="99"/>
      <c r="L1143" s="99"/>
      <c r="M1143" s="19"/>
    </row>
    <row r="1144" spans="2:13">
      <c r="B1144" s="19"/>
      <c r="C1144" s="78"/>
      <c r="D1144" s="78"/>
      <c r="E1144" s="79"/>
      <c r="F1144" s="79"/>
      <c r="G1144" s="79"/>
      <c r="H1144" s="22">
        <f t="shared" si="12"/>
        <v>0</v>
      </c>
      <c r="I1144" s="99"/>
      <c r="J1144" s="99"/>
      <c r="L1144" s="99"/>
      <c r="M1144" s="19"/>
    </row>
    <row r="1145" spans="2:13">
      <c r="B1145" s="19"/>
      <c r="C1145" s="78"/>
      <c r="D1145" s="78"/>
      <c r="E1145" s="79"/>
      <c r="F1145" s="79"/>
      <c r="G1145" s="79"/>
      <c r="H1145" s="22">
        <f t="shared" si="12"/>
        <v>0</v>
      </c>
      <c r="I1145" s="99"/>
      <c r="J1145" s="99"/>
      <c r="L1145" s="99"/>
      <c r="M1145" s="19"/>
    </row>
    <row r="1146" spans="2:13">
      <c r="B1146" s="19"/>
      <c r="C1146" s="78"/>
      <c r="D1146" s="78"/>
      <c r="E1146" s="79"/>
      <c r="F1146" s="79"/>
      <c r="G1146" s="79"/>
      <c r="H1146" s="22">
        <f t="shared" si="12"/>
        <v>0</v>
      </c>
      <c r="I1146" s="99"/>
      <c r="J1146" s="99"/>
      <c r="L1146" s="99"/>
      <c r="M1146" s="19"/>
    </row>
    <row r="1147" spans="2:13">
      <c r="B1147" s="19"/>
      <c r="C1147" s="78"/>
      <c r="D1147" s="78"/>
      <c r="E1147" s="79"/>
      <c r="F1147" s="79"/>
      <c r="G1147" s="79"/>
      <c r="H1147" s="22">
        <f t="shared" si="12"/>
        <v>0</v>
      </c>
      <c r="I1147" s="99"/>
      <c r="J1147" s="99"/>
      <c r="L1147" s="99"/>
      <c r="M1147" s="19"/>
    </row>
    <row r="1148" spans="2:13">
      <c r="B1148" s="19"/>
      <c r="C1148" s="78"/>
      <c r="D1148" s="78"/>
      <c r="E1148" s="79"/>
      <c r="F1148" s="79"/>
      <c r="G1148" s="79"/>
      <c r="H1148" s="22">
        <f t="shared" si="12"/>
        <v>0</v>
      </c>
      <c r="I1148" s="99"/>
      <c r="J1148" s="99"/>
      <c r="L1148" s="99"/>
      <c r="M1148" s="19"/>
    </row>
    <row r="1149" spans="2:13">
      <c r="B1149" s="19"/>
      <c r="C1149" s="78"/>
      <c r="D1149" s="78"/>
      <c r="E1149" s="79"/>
      <c r="F1149" s="79"/>
      <c r="G1149" s="79"/>
      <c r="H1149" s="22">
        <f t="shared" si="12"/>
        <v>0</v>
      </c>
      <c r="I1149" s="99"/>
      <c r="J1149" s="99"/>
      <c r="L1149" s="99"/>
      <c r="M1149" s="19"/>
    </row>
    <row r="1150" spans="2:13">
      <c r="B1150" s="19"/>
      <c r="C1150" s="78"/>
      <c r="D1150" s="78"/>
      <c r="E1150" s="79"/>
      <c r="F1150" s="79"/>
      <c r="G1150" s="79"/>
      <c r="H1150" s="22">
        <f t="shared" si="12"/>
        <v>0</v>
      </c>
      <c r="I1150" s="99"/>
      <c r="J1150" s="99"/>
      <c r="L1150" s="99"/>
      <c r="M1150" s="19"/>
    </row>
    <row r="1151" spans="2:13">
      <c r="B1151" s="19"/>
      <c r="C1151" s="78"/>
      <c r="D1151" s="78"/>
      <c r="E1151" s="79"/>
      <c r="F1151" s="79"/>
      <c r="G1151" s="79"/>
      <c r="H1151" s="22">
        <f t="shared" si="12"/>
        <v>0</v>
      </c>
      <c r="I1151" s="99"/>
      <c r="J1151" s="99"/>
      <c r="L1151" s="99"/>
      <c r="M1151" s="19"/>
    </row>
    <row r="1152" spans="2:13">
      <c r="B1152" s="19"/>
      <c r="C1152" s="78"/>
      <c r="D1152" s="78"/>
      <c r="E1152" s="79"/>
      <c r="F1152" s="79"/>
      <c r="G1152" s="79"/>
      <c r="H1152" s="22">
        <f t="shared" si="12"/>
        <v>0</v>
      </c>
      <c r="I1152" s="99"/>
      <c r="J1152" s="99"/>
      <c r="L1152" s="99"/>
      <c r="M1152" s="19"/>
    </row>
    <row r="1153" spans="2:13">
      <c r="B1153" s="19"/>
      <c r="C1153" s="78"/>
      <c r="D1153" s="78"/>
      <c r="E1153" s="79"/>
      <c r="F1153" s="79"/>
      <c r="G1153" s="79"/>
      <c r="H1153" s="22">
        <f t="shared" si="12"/>
        <v>0</v>
      </c>
      <c r="I1153" s="99"/>
      <c r="J1153" s="99"/>
      <c r="L1153" s="99"/>
      <c r="M1153" s="19"/>
    </row>
    <row r="1154" spans="2:13">
      <c r="B1154" s="19"/>
      <c r="C1154" s="78"/>
      <c r="D1154" s="78"/>
      <c r="E1154" s="79"/>
      <c r="F1154" s="79"/>
      <c r="G1154" s="79"/>
      <c r="H1154" s="22">
        <f t="shared" si="12"/>
        <v>0</v>
      </c>
      <c r="I1154" s="99"/>
      <c r="J1154" s="99"/>
      <c r="L1154" s="99"/>
      <c r="M1154" s="19"/>
    </row>
    <row r="1155" spans="2:13">
      <c r="B1155" s="19"/>
      <c r="C1155" s="78"/>
      <c r="D1155" s="78"/>
      <c r="E1155" s="79"/>
      <c r="F1155" s="79"/>
      <c r="G1155" s="79"/>
      <c r="H1155" s="22">
        <f t="shared" si="12"/>
        <v>0</v>
      </c>
      <c r="I1155" s="99"/>
      <c r="J1155" s="99"/>
      <c r="L1155" s="99"/>
      <c r="M1155" s="19"/>
    </row>
    <row r="1156" spans="2:13">
      <c r="B1156" s="19"/>
      <c r="C1156" s="78"/>
      <c r="D1156" s="78"/>
      <c r="E1156" s="79"/>
      <c r="F1156" s="79"/>
      <c r="G1156" s="79"/>
      <c r="H1156" s="22">
        <f t="shared" ref="H1156:H1219" si="13">INT($E1156*F1156)</f>
        <v>0</v>
      </c>
      <c r="I1156" s="99"/>
      <c r="J1156" s="99"/>
      <c r="L1156" s="99"/>
      <c r="M1156" s="19"/>
    </row>
    <row r="1157" spans="2:13">
      <c r="B1157" s="19"/>
      <c r="C1157" s="78"/>
      <c r="D1157" s="78"/>
      <c r="E1157" s="79"/>
      <c r="F1157" s="79"/>
      <c r="G1157" s="79"/>
      <c r="H1157" s="22">
        <f t="shared" si="13"/>
        <v>0</v>
      </c>
      <c r="I1157" s="99"/>
      <c r="J1157" s="99"/>
      <c r="L1157" s="99"/>
      <c r="M1157" s="19"/>
    </row>
    <row r="1158" spans="2:13">
      <c r="B1158" s="19"/>
      <c r="C1158" s="78"/>
      <c r="D1158" s="78"/>
      <c r="E1158" s="79"/>
      <c r="F1158" s="79"/>
      <c r="G1158" s="79"/>
      <c r="H1158" s="22">
        <f t="shared" si="13"/>
        <v>0</v>
      </c>
      <c r="I1158" s="99"/>
      <c r="J1158" s="99"/>
      <c r="L1158" s="99"/>
      <c r="M1158" s="19"/>
    </row>
    <row r="1159" spans="2:13">
      <c r="B1159" s="19"/>
      <c r="C1159" s="78"/>
      <c r="D1159" s="78"/>
      <c r="E1159" s="79"/>
      <c r="F1159" s="79"/>
      <c r="G1159" s="79"/>
      <c r="H1159" s="22">
        <f t="shared" si="13"/>
        <v>0</v>
      </c>
      <c r="I1159" s="99"/>
      <c r="J1159" s="99"/>
      <c r="L1159" s="99"/>
      <c r="M1159" s="19"/>
    </row>
    <row r="1160" spans="2:13">
      <c r="B1160" s="19"/>
      <c r="C1160" s="78"/>
      <c r="D1160" s="78"/>
      <c r="E1160" s="79"/>
      <c r="F1160" s="79"/>
      <c r="G1160" s="79"/>
      <c r="H1160" s="22">
        <f t="shared" si="13"/>
        <v>0</v>
      </c>
      <c r="I1160" s="99"/>
      <c r="J1160" s="99"/>
      <c r="L1160" s="99"/>
      <c r="M1160" s="19"/>
    </row>
    <row r="1161" spans="2:13">
      <c r="B1161" s="19"/>
      <c r="C1161" s="78"/>
      <c r="D1161" s="78"/>
      <c r="E1161" s="79"/>
      <c r="F1161" s="79"/>
      <c r="G1161" s="79"/>
      <c r="H1161" s="22">
        <f t="shared" si="13"/>
        <v>0</v>
      </c>
      <c r="I1161" s="99"/>
      <c r="J1161" s="99"/>
      <c r="L1161" s="99"/>
      <c r="M1161" s="19"/>
    </row>
    <row r="1162" spans="2:13">
      <c r="B1162" s="19"/>
      <c r="C1162" s="78"/>
      <c r="D1162" s="78"/>
      <c r="E1162" s="79"/>
      <c r="F1162" s="79"/>
      <c r="G1162" s="79"/>
      <c r="H1162" s="22">
        <f t="shared" si="13"/>
        <v>0</v>
      </c>
      <c r="I1162" s="99"/>
      <c r="J1162" s="99"/>
      <c r="L1162" s="99"/>
      <c r="M1162" s="19"/>
    </row>
    <row r="1163" spans="2:13">
      <c r="B1163" s="19"/>
      <c r="C1163" s="78"/>
      <c r="D1163" s="78"/>
      <c r="E1163" s="79"/>
      <c r="F1163" s="79"/>
      <c r="G1163" s="79"/>
      <c r="H1163" s="22">
        <f t="shared" si="13"/>
        <v>0</v>
      </c>
      <c r="I1163" s="99"/>
      <c r="J1163" s="99"/>
      <c r="L1163" s="99"/>
      <c r="M1163" s="19"/>
    </row>
    <row r="1164" spans="2:13">
      <c r="B1164" s="19"/>
      <c r="C1164" s="78"/>
      <c r="D1164" s="78"/>
      <c r="E1164" s="79"/>
      <c r="F1164" s="79"/>
      <c r="G1164" s="79"/>
      <c r="H1164" s="22">
        <f t="shared" si="13"/>
        <v>0</v>
      </c>
      <c r="I1164" s="99"/>
      <c r="J1164" s="99"/>
      <c r="L1164" s="99"/>
      <c r="M1164" s="19"/>
    </row>
    <row r="1165" spans="2:13">
      <c r="B1165" s="19"/>
      <c r="C1165" s="78"/>
      <c r="D1165" s="78"/>
      <c r="E1165" s="79"/>
      <c r="F1165" s="79"/>
      <c r="G1165" s="79"/>
      <c r="H1165" s="22">
        <f t="shared" si="13"/>
        <v>0</v>
      </c>
      <c r="I1165" s="99"/>
      <c r="J1165" s="99"/>
      <c r="L1165" s="99"/>
      <c r="M1165" s="19"/>
    </row>
    <row r="1166" spans="2:13">
      <c r="B1166" s="19"/>
      <c r="C1166" s="78"/>
      <c r="D1166" s="78"/>
      <c r="E1166" s="79"/>
      <c r="F1166" s="79"/>
      <c r="G1166" s="79"/>
      <c r="H1166" s="22">
        <f t="shared" si="13"/>
        <v>0</v>
      </c>
      <c r="I1166" s="99"/>
      <c r="J1166" s="99"/>
      <c r="L1166" s="99"/>
      <c r="M1166" s="19"/>
    </row>
    <row r="1167" spans="2:13">
      <c r="B1167" s="19"/>
      <c r="C1167" s="78"/>
      <c r="D1167" s="78"/>
      <c r="E1167" s="79"/>
      <c r="F1167" s="79"/>
      <c r="G1167" s="79"/>
      <c r="H1167" s="22">
        <f t="shared" si="13"/>
        <v>0</v>
      </c>
      <c r="I1167" s="99"/>
      <c r="J1167" s="99"/>
      <c r="L1167" s="99"/>
      <c r="M1167" s="19"/>
    </row>
    <row r="1168" spans="2:13">
      <c r="B1168" s="19"/>
      <c r="C1168" s="78"/>
      <c r="D1168" s="78"/>
      <c r="E1168" s="79"/>
      <c r="F1168" s="79"/>
      <c r="G1168" s="79"/>
      <c r="H1168" s="22">
        <f t="shared" si="13"/>
        <v>0</v>
      </c>
      <c r="I1168" s="99"/>
      <c r="J1168" s="99"/>
      <c r="L1168" s="99"/>
      <c r="M1168" s="19"/>
    </row>
    <row r="1169" spans="2:13">
      <c r="B1169" s="19"/>
      <c r="C1169" s="78"/>
      <c r="D1169" s="78"/>
      <c r="E1169" s="79"/>
      <c r="F1169" s="79"/>
      <c r="G1169" s="79"/>
      <c r="H1169" s="22">
        <f t="shared" si="13"/>
        <v>0</v>
      </c>
      <c r="I1169" s="99"/>
      <c r="J1169" s="99"/>
      <c r="L1169" s="99"/>
      <c r="M1169" s="19"/>
    </row>
    <row r="1170" spans="2:13">
      <c r="B1170" s="19"/>
      <c r="C1170" s="78"/>
      <c r="D1170" s="78"/>
      <c r="E1170" s="79"/>
      <c r="F1170" s="79"/>
      <c r="G1170" s="79"/>
      <c r="H1170" s="22">
        <f t="shared" si="13"/>
        <v>0</v>
      </c>
      <c r="I1170" s="99"/>
      <c r="J1170" s="99"/>
      <c r="L1170" s="99"/>
      <c r="M1170" s="19"/>
    </row>
    <row r="1171" spans="2:13">
      <c r="B1171" s="19"/>
      <c r="C1171" s="78"/>
      <c r="D1171" s="78"/>
      <c r="E1171" s="79"/>
      <c r="F1171" s="79"/>
      <c r="G1171" s="79"/>
      <c r="H1171" s="22">
        <f t="shared" si="13"/>
        <v>0</v>
      </c>
      <c r="I1171" s="99"/>
      <c r="J1171" s="99"/>
      <c r="L1171" s="99"/>
      <c r="M1171" s="19"/>
    </row>
    <row r="1172" spans="2:13">
      <c r="B1172" s="19"/>
      <c r="C1172" s="78"/>
      <c r="D1172" s="78"/>
      <c r="E1172" s="79"/>
      <c r="F1172" s="79"/>
      <c r="G1172" s="79"/>
      <c r="H1172" s="22">
        <f t="shared" si="13"/>
        <v>0</v>
      </c>
      <c r="I1172" s="99"/>
      <c r="J1172" s="99"/>
      <c r="L1172" s="99"/>
      <c r="M1172" s="19"/>
    </row>
    <row r="1173" spans="2:13">
      <c r="B1173" s="19"/>
      <c r="C1173" s="78"/>
      <c r="D1173" s="78"/>
      <c r="E1173" s="79"/>
      <c r="F1173" s="79"/>
      <c r="G1173" s="79"/>
      <c r="H1173" s="22">
        <f t="shared" si="13"/>
        <v>0</v>
      </c>
      <c r="I1173" s="99"/>
      <c r="J1173" s="99"/>
      <c r="L1173" s="99"/>
      <c r="M1173" s="19"/>
    </row>
    <row r="1174" spans="2:13">
      <c r="B1174" s="19"/>
      <c r="C1174" s="78"/>
      <c r="D1174" s="78"/>
      <c r="E1174" s="79"/>
      <c r="F1174" s="79"/>
      <c r="G1174" s="79"/>
      <c r="H1174" s="22">
        <f t="shared" si="13"/>
        <v>0</v>
      </c>
      <c r="I1174" s="99"/>
      <c r="J1174" s="99"/>
      <c r="L1174" s="99"/>
      <c r="M1174" s="19"/>
    </row>
    <row r="1175" spans="2:13">
      <c r="B1175" s="19"/>
      <c r="C1175" s="78"/>
      <c r="D1175" s="78"/>
      <c r="E1175" s="79"/>
      <c r="F1175" s="79"/>
      <c r="G1175" s="79"/>
      <c r="H1175" s="22">
        <f t="shared" si="13"/>
        <v>0</v>
      </c>
      <c r="I1175" s="99"/>
      <c r="J1175" s="99"/>
      <c r="L1175" s="99"/>
      <c r="M1175" s="19"/>
    </row>
    <row r="1176" spans="2:13">
      <c r="B1176" s="19"/>
      <c r="C1176" s="78"/>
      <c r="D1176" s="78"/>
      <c r="E1176" s="79"/>
      <c r="F1176" s="79"/>
      <c r="G1176" s="79"/>
      <c r="H1176" s="22">
        <f t="shared" si="13"/>
        <v>0</v>
      </c>
      <c r="I1176" s="99"/>
      <c r="J1176" s="99"/>
      <c r="L1176" s="99"/>
      <c r="M1176" s="19"/>
    </row>
    <row r="1177" spans="2:13">
      <c r="B1177" s="19"/>
      <c r="C1177" s="78"/>
      <c r="D1177" s="78"/>
      <c r="E1177" s="79"/>
      <c r="F1177" s="79"/>
      <c r="G1177" s="79"/>
      <c r="H1177" s="22">
        <f t="shared" si="13"/>
        <v>0</v>
      </c>
      <c r="I1177" s="99"/>
      <c r="J1177" s="99"/>
      <c r="L1177" s="99"/>
      <c r="M1177" s="19"/>
    </row>
    <row r="1178" spans="2:13">
      <c r="B1178" s="19"/>
      <c r="C1178" s="78"/>
      <c r="D1178" s="78"/>
      <c r="E1178" s="79"/>
      <c r="F1178" s="79"/>
      <c r="G1178" s="79"/>
      <c r="H1178" s="22">
        <f t="shared" si="13"/>
        <v>0</v>
      </c>
      <c r="I1178" s="99"/>
      <c r="J1178" s="99"/>
      <c r="L1178" s="99"/>
      <c r="M1178" s="19"/>
    </row>
    <row r="1179" spans="2:13">
      <c r="B1179" s="19"/>
      <c r="C1179" s="78"/>
      <c r="D1179" s="78"/>
      <c r="E1179" s="79"/>
      <c r="F1179" s="79"/>
      <c r="G1179" s="79"/>
      <c r="H1179" s="22">
        <f t="shared" si="13"/>
        <v>0</v>
      </c>
      <c r="I1179" s="99"/>
      <c r="J1179" s="99"/>
      <c r="L1179" s="99"/>
      <c r="M1179" s="19"/>
    </row>
    <row r="1180" spans="2:13">
      <c r="B1180" s="19"/>
      <c r="C1180" s="78"/>
      <c r="D1180" s="78"/>
      <c r="E1180" s="79"/>
      <c r="F1180" s="79"/>
      <c r="G1180" s="79"/>
      <c r="H1180" s="22">
        <f t="shared" si="13"/>
        <v>0</v>
      </c>
      <c r="I1180" s="99"/>
      <c r="J1180" s="99"/>
      <c r="L1180" s="99"/>
      <c r="M1180" s="19"/>
    </row>
    <row r="1181" spans="2:13">
      <c r="B1181" s="19"/>
      <c r="C1181" s="78"/>
      <c r="D1181" s="78"/>
      <c r="E1181" s="79"/>
      <c r="F1181" s="79"/>
      <c r="G1181" s="79"/>
      <c r="H1181" s="22">
        <f t="shared" si="13"/>
        <v>0</v>
      </c>
      <c r="I1181" s="99"/>
      <c r="J1181" s="99"/>
      <c r="L1181" s="99"/>
      <c r="M1181" s="19"/>
    </row>
    <row r="1182" spans="2:13">
      <c r="B1182" s="19"/>
      <c r="C1182" s="78"/>
      <c r="D1182" s="78"/>
      <c r="E1182" s="79"/>
      <c r="F1182" s="79"/>
      <c r="G1182" s="79"/>
      <c r="H1182" s="22">
        <f t="shared" si="13"/>
        <v>0</v>
      </c>
      <c r="I1182" s="99"/>
      <c r="J1182" s="99"/>
      <c r="L1182" s="99"/>
      <c r="M1182" s="19"/>
    </row>
    <row r="1183" spans="2:13">
      <c r="B1183" s="19"/>
      <c r="C1183" s="78"/>
      <c r="D1183" s="78"/>
      <c r="E1183" s="79"/>
      <c r="F1183" s="79"/>
      <c r="G1183" s="79"/>
      <c r="H1183" s="22">
        <f t="shared" si="13"/>
        <v>0</v>
      </c>
      <c r="I1183" s="99"/>
      <c r="J1183" s="99"/>
      <c r="L1183" s="99"/>
      <c r="M1183" s="19"/>
    </row>
    <row r="1184" spans="2:13">
      <c r="B1184" s="19"/>
      <c r="C1184" s="78"/>
      <c r="D1184" s="78"/>
      <c r="E1184" s="79"/>
      <c r="F1184" s="79"/>
      <c r="G1184" s="79"/>
      <c r="H1184" s="22">
        <f t="shared" si="13"/>
        <v>0</v>
      </c>
      <c r="I1184" s="99"/>
      <c r="J1184" s="99"/>
      <c r="L1184" s="99"/>
      <c r="M1184" s="19"/>
    </row>
    <row r="1185" spans="2:13">
      <c r="B1185" s="19"/>
      <c r="C1185" s="78"/>
      <c r="D1185" s="78"/>
      <c r="E1185" s="79"/>
      <c r="F1185" s="79"/>
      <c r="G1185" s="79"/>
      <c r="H1185" s="22">
        <f t="shared" si="13"/>
        <v>0</v>
      </c>
      <c r="I1185" s="99"/>
      <c r="J1185" s="99"/>
      <c r="L1185" s="99"/>
      <c r="M1185" s="19"/>
    </row>
    <row r="1186" spans="2:13">
      <c r="B1186" s="19"/>
      <c r="C1186" s="78"/>
      <c r="D1186" s="78"/>
      <c r="E1186" s="79"/>
      <c r="F1186" s="79"/>
      <c r="G1186" s="79"/>
      <c r="H1186" s="22">
        <f t="shared" si="13"/>
        <v>0</v>
      </c>
      <c r="I1186" s="99"/>
      <c r="J1186" s="99"/>
      <c r="L1186" s="99"/>
      <c r="M1186" s="19"/>
    </row>
    <row r="1187" spans="2:13">
      <c r="B1187" s="19"/>
      <c r="C1187" s="78"/>
      <c r="D1187" s="78"/>
      <c r="E1187" s="79"/>
      <c r="F1187" s="79"/>
      <c r="G1187" s="79"/>
      <c r="H1187" s="22">
        <f t="shared" si="13"/>
        <v>0</v>
      </c>
      <c r="I1187" s="99"/>
      <c r="J1187" s="99"/>
      <c r="L1187" s="99"/>
      <c r="M1187" s="19"/>
    </row>
    <row r="1188" spans="2:13">
      <c r="B1188" s="19"/>
      <c r="C1188" s="78"/>
      <c r="D1188" s="78"/>
      <c r="E1188" s="79"/>
      <c r="F1188" s="79"/>
      <c r="G1188" s="79"/>
      <c r="H1188" s="22">
        <f t="shared" si="13"/>
        <v>0</v>
      </c>
      <c r="I1188" s="99"/>
      <c r="J1188" s="99"/>
      <c r="L1188" s="99"/>
      <c r="M1188" s="19"/>
    </row>
    <row r="1189" spans="2:13">
      <c r="B1189" s="19"/>
      <c r="C1189" s="78"/>
      <c r="D1189" s="78"/>
      <c r="E1189" s="79"/>
      <c r="F1189" s="79"/>
      <c r="G1189" s="79"/>
      <c r="H1189" s="22">
        <f t="shared" si="13"/>
        <v>0</v>
      </c>
      <c r="I1189" s="99"/>
      <c r="J1189" s="99"/>
      <c r="L1189" s="99"/>
      <c r="M1189" s="19"/>
    </row>
    <row r="1190" spans="2:13">
      <c r="B1190" s="19"/>
      <c r="C1190" s="78"/>
      <c r="D1190" s="78"/>
      <c r="E1190" s="79"/>
      <c r="F1190" s="79"/>
      <c r="G1190" s="79"/>
      <c r="H1190" s="22">
        <f t="shared" si="13"/>
        <v>0</v>
      </c>
      <c r="I1190" s="99"/>
      <c r="J1190" s="99"/>
      <c r="L1190" s="99"/>
      <c r="M1190" s="19"/>
    </row>
    <row r="1191" spans="2:13">
      <c r="B1191" s="19"/>
      <c r="C1191" s="78"/>
      <c r="D1191" s="78"/>
      <c r="E1191" s="79"/>
      <c r="F1191" s="79"/>
      <c r="G1191" s="79"/>
      <c r="H1191" s="22">
        <f t="shared" si="13"/>
        <v>0</v>
      </c>
      <c r="I1191" s="99"/>
      <c r="J1191" s="99"/>
      <c r="L1191" s="99"/>
      <c r="M1191" s="19"/>
    </row>
    <row r="1192" spans="2:13">
      <c r="B1192" s="19"/>
      <c r="C1192" s="78"/>
      <c r="D1192" s="78"/>
      <c r="E1192" s="79"/>
      <c r="F1192" s="79"/>
      <c r="G1192" s="79"/>
      <c r="H1192" s="22">
        <f t="shared" si="13"/>
        <v>0</v>
      </c>
      <c r="I1192" s="99"/>
      <c r="J1192" s="99"/>
      <c r="L1192" s="99"/>
      <c r="M1192" s="19"/>
    </row>
    <row r="1193" spans="2:13">
      <c r="B1193" s="19"/>
      <c r="C1193" s="78"/>
      <c r="D1193" s="78"/>
      <c r="E1193" s="79"/>
      <c r="F1193" s="79"/>
      <c r="G1193" s="79"/>
      <c r="H1193" s="22">
        <f t="shared" si="13"/>
        <v>0</v>
      </c>
      <c r="I1193" s="99"/>
      <c r="J1193" s="99"/>
      <c r="L1193" s="99"/>
      <c r="M1193" s="19"/>
    </row>
    <row r="1194" spans="2:13">
      <c r="B1194" s="19"/>
      <c r="C1194" s="78"/>
      <c r="D1194" s="78"/>
      <c r="E1194" s="79"/>
      <c r="F1194" s="79"/>
      <c r="G1194" s="79"/>
      <c r="H1194" s="22">
        <f t="shared" si="13"/>
        <v>0</v>
      </c>
      <c r="I1194" s="99"/>
      <c r="J1194" s="99"/>
      <c r="L1194" s="99"/>
      <c r="M1194" s="19"/>
    </row>
    <row r="1195" spans="2:13">
      <c r="B1195" s="19"/>
      <c r="C1195" s="78"/>
      <c r="D1195" s="78"/>
      <c r="E1195" s="79"/>
      <c r="F1195" s="79"/>
      <c r="G1195" s="79"/>
      <c r="H1195" s="22">
        <f t="shared" si="13"/>
        <v>0</v>
      </c>
      <c r="I1195" s="99"/>
      <c r="J1195" s="99"/>
      <c r="L1195" s="99"/>
      <c r="M1195" s="19"/>
    </row>
    <row r="1196" spans="2:13">
      <c r="B1196" s="19"/>
      <c r="C1196" s="78"/>
      <c r="D1196" s="78"/>
      <c r="E1196" s="79"/>
      <c r="F1196" s="79"/>
      <c r="G1196" s="79"/>
      <c r="H1196" s="22">
        <f t="shared" si="13"/>
        <v>0</v>
      </c>
      <c r="I1196" s="99"/>
      <c r="J1196" s="99"/>
      <c r="L1196" s="99"/>
      <c r="M1196" s="19"/>
    </row>
    <row r="1197" spans="2:13">
      <c r="B1197" s="19"/>
      <c r="C1197" s="78"/>
      <c r="D1197" s="78"/>
      <c r="E1197" s="79"/>
      <c r="F1197" s="79"/>
      <c r="G1197" s="79"/>
      <c r="H1197" s="22">
        <f t="shared" si="13"/>
        <v>0</v>
      </c>
      <c r="I1197" s="99"/>
      <c r="J1197" s="99"/>
      <c r="L1197" s="99"/>
      <c r="M1197" s="19"/>
    </row>
    <row r="1198" spans="2:13">
      <c r="B1198" s="19"/>
      <c r="C1198" s="78"/>
      <c r="D1198" s="78"/>
      <c r="E1198" s="79"/>
      <c r="F1198" s="79"/>
      <c r="G1198" s="79"/>
      <c r="H1198" s="22">
        <f t="shared" si="13"/>
        <v>0</v>
      </c>
      <c r="I1198" s="99"/>
      <c r="J1198" s="99"/>
      <c r="L1198" s="99"/>
      <c r="M1198" s="19"/>
    </row>
    <row r="1199" spans="2:13">
      <c r="B1199" s="19"/>
      <c r="C1199" s="78"/>
      <c r="D1199" s="78"/>
      <c r="E1199" s="79"/>
      <c r="F1199" s="79"/>
      <c r="G1199" s="79"/>
      <c r="H1199" s="22">
        <f t="shared" si="13"/>
        <v>0</v>
      </c>
      <c r="I1199" s="99"/>
      <c r="J1199" s="99"/>
      <c r="L1199" s="99"/>
      <c r="M1199" s="19"/>
    </row>
    <row r="1200" spans="2:13">
      <c r="B1200" s="19"/>
      <c r="C1200" s="78"/>
      <c r="D1200" s="78"/>
      <c r="E1200" s="79"/>
      <c r="F1200" s="79"/>
      <c r="G1200" s="79"/>
      <c r="H1200" s="22">
        <f t="shared" si="13"/>
        <v>0</v>
      </c>
      <c r="I1200" s="99"/>
      <c r="J1200" s="99"/>
      <c r="L1200" s="99"/>
      <c r="M1200" s="19"/>
    </row>
    <row r="1201" spans="2:13">
      <c r="B1201" s="19"/>
      <c r="C1201" s="78"/>
      <c r="D1201" s="78"/>
      <c r="E1201" s="79"/>
      <c r="F1201" s="79"/>
      <c r="G1201" s="79"/>
      <c r="H1201" s="22">
        <f t="shared" si="13"/>
        <v>0</v>
      </c>
      <c r="I1201" s="99"/>
      <c r="J1201" s="99"/>
      <c r="L1201" s="99"/>
      <c r="M1201" s="19"/>
    </row>
    <row r="1202" spans="2:13">
      <c r="B1202" s="19"/>
      <c r="C1202" s="78"/>
      <c r="D1202" s="78"/>
      <c r="E1202" s="79"/>
      <c r="F1202" s="79"/>
      <c r="G1202" s="79"/>
      <c r="H1202" s="22">
        <f t="shared" si="13"/>
        <v>0</v>
      </c>
      <c r="I1202" s="99"/>
      <c r="J1202" s="99"/>
      <c r="L1202" s="99"/>
      <c r="M1202" s="19"/>
    </row>
    <row r="1203" spans="2:13">
      <c r="B1203" s="19"/>
      <c r="C1203" s="78"/>
      <c r="D1203" s="78"/>
      <c r="E1203" s="79"/>
      <c r="F1203" s="79"/>
      <c r="G1203" s="79"/>
      <c r="H1203" s="22">
        <f t="shared" si="13"/>
        <v>0</v>
      </c>
      <c r="I1203" s="99"/>
      <c r="J1203" s="99"/>
      <c r="L1203" s="99"/>
      <c r="M1203" s="19"/>
    </row>
    <row r="1204" spans="2:13">
      <c r="B1204" s="19"/>
      <c r="C1204" s="78"/>
      <c r="D1204" s="78"/>
      <c r="E1204" s="79"/>
      <c r="F1204" s="79"/>
      <c r="G1204" s="79"/>
      <c r="H1204" s="22">
        <f t="shared" si="13"/>
        <v>0</v>
      </c>
      <c r="I1204" s="99"/>
      <c r="J1204" s="99"/>
      <c r="L1204" s="99"/>
      <c r="M1204" s="19"/>
    </row>
    <row r="1205" spans="2:13">
      <c r="B1205" s="19"/>
      <c r="C1205" s="78"/>
      <c r="D1205" s="78"/>
      <c r="E1205" s="79"/>
      <c r="F1205" s="79"/>
      <c r="G1205" s="79"/>
      <c r="H1205" s="22">
        <f t="shared" si="13"/>
        <v>0</v>
      </c>
      <c r="I1205" s="99"/>
      <c r="J1205" s="99"/>
      <c r="L1205" s="99"/>
      <c r="M1205" s="19"/>
    </row>
    <row r="1206" spans="2:13">
      <c r="B1206" s="19"/>
      <c r="C1206" s="78"/>
      <c r="D1206" s="78"/>
      <c r="E1206" s="79"/>
      <c r="F1206" s="79"/>
      <c r="G1206" s="79"/>
      <c r="H1206" s="22">
        <f t="shared" si="13"/>
        <v>0</v>
      </c>
      <c r="I1206" s="99"/>
      <c r="J1206" s="99"/>
      <c r="L1206" s="99"/>
      <c r="M1206" s="19"/>
    </row>
    <row r="1207" spans="2:13">
      <c r="B1207" s="19"/>
      <c r="C1207" s="78"/>
      <c r="D1207" s="78"/>
      <c r="E1207" s="79"/>
      <c r="F1207" s="79"/>
      <c r="G1207" s="79"/>
      <c r="H1207" s="22">
        <f t="shared" si="13"/>
        <v>0</v>
      </c>
      <c r="I1207" s="99"/>
      <c r="J1207" s="99"/>
      <c r="L1207" s="99"/>
      <c r="M1207" s="19"/>
    </row>
    <row r="1208" spans="2:13">
      <c r="B1208" s="19"/>
      <c r="C1208" s="78"/>
      <c r="D1208" s="78"/>
      <c r="E1208" s="79"/>
      <c r="F1208" s="79"/>
      <c r="G1208" s="79"/>
      <c r="H1208" s="22">
        <f t="shared" si="13"/>
        <v>0</v>
      </c>
      <c r="I1208" s="99"/>
      <c r="J1208" s="99"/>
      <c r="L1208" s="99"/>
      <c r="M1208" s="19"/>
    </row>
    <row r="1209" spans="2:13">
      <c r="B1209" s="19"/>
      <c r="C1209" s="78"/>
      <c r="D1209" s="78"/>
      <c r="E1209" s="79"/>
      <c r="F1209" s="79"/>
      <c r="G1209" s="79"/>
      <c r="H1209" s="22">
        <f t="shared" si="13"/>
        <v>0</v>
      </c>
      <c r="I1209" s="99"/>
      <c r="J1209" s="99"/>
      <c r="L1209" s="99"/>
      <c r="M1209" s="19"/>
    </row>
    <row r="1210" spans="2:13">
      <c r="B1210" s="19"/>
      <c r="C1210" s="78"/>
      <c r="D1210" s="78"/>
      <c r="E1210" s="79"/>
      <c r="F1210" s="79"/>
      <c r="G1210" s="79"/>
      <c r="H1210" s="22">
        <f t="shared" si="13"/>
        <v>0</v>
      </c>
      <c r="I1210" s="99"/>
      <c r="J1210" s="99"/>
      <c r="L1210" s="99"/>
      <c r="M1210" s="19"/>
    </row>
    <row r="1211" spans="2:13">
      <c r="B1211" s="19"/>
      <c r="C1211" s="78"/>
      <c r="D1211" s="78"/>
      <c r="E1211" s="79"/>
      <c r="F1211" s="79"/>
      <c r="G1211" s="79"/>
      <c r="H1211" s="22">
        <f t="shared" si="13"/>
        <v>0</v>
      </c>
      <c r="I1211" s="99"/>
      <c r="J1211" s="99"/>
      <c r="L1211" s="99"/>
      <c r="M1211" s="19"/>
    </row>
    <row r="1212" spans="2:13">
      <c r="B1212" s="19"/>
      <c r="C1212" s="78"/>
      <c r="D1212" s="78"/>
      <c r="E1212" s="79"/>
      <c r="F1212" s="79"/>
      <c r="G1212" s="79"/>
      <c r="H1212" s="22">
        <f t="shared" si="13"/>
        <v>0</v>
      </c>
      <c r="I1212" s="99"/>
      <c r="J1212" s="99"/>
      <c r="L1212" s="99"/>
      <c r="M1212" s="19"/>
    </row>
    <row r="1213" spans="2:13">
      <c r="B1213" s="19"/>
      <c r="C1213" s="78"/>
      <c r="D1213" s="78"/>
      <c r="E1213" s="79"/>
      <c r="F1213" s="79"/>
      <c r="G1213" s="79"/>
      <c r="H1213" s="22">
        <f t="shared" si="13"/>
        <v>0</v>
      </c>
      <c r="I1213" s="99"/>
      <c r="J1213" s="99"/>
      <c r="L1213" s="99"/>
      <c r="M1213" s="19"/>
    </row>
    <row r="1214" spans="2:13">
      <c r="B1214" s="19"/>
      <c r="C1214" s="78"/>
      <c r="D1214" s="78"/>
      <c r="E1214" s="79"/>
      <c r="F1214" s="79"/>
      <c r="G1214" s="79"/>
      <c r="H1214" s="22">
        <f t="shared" si="13"/>
        <v>0</v>
      </c>
      <c r="I1214" s="99"/>
      <c r="J1214" s="99"/>
      <c r="L1214" s="99"/>
      <c r="M1214" s="19"/>
    </row>
    <row r="1215" spans="2:13">
      <c r="B1215" s="19"/>
      <c r="C1215" s="78"/>
      <c r="D1215" s="78"/>
      <c r="E1215" s="79"/>
      <c r="F1215" s="79"/>
      <c r="G1215" s="79"/>
      <c r="H1215" s="22">
        <f t="shared" si="13"/>
        <v>0</v>
      </c>
      <c r="I1215" s="99"/>
      <c r="J1215" s="99"/>
      <c r="L1215" s="99"/>
      <c r="M1215" s="19"/>
    </row>
    <row r="1216" spans="2:13">
      <c r="B1216" s="19"/>
      <c r="C1216" s="78"/>
      <c r="D1216" s="78"/>
      <c r="E1216" s="79"/>
      <c r="F1216" s="79"/>
      <c r="G1216" s="79"/>
      <c r="H1216" s="22">
        <f t="shared" si="13"/>
        <v>0</v>
      </c>
      <c r="I1216" s="99"/>
      <c r="J1216" s="99"/>
      <c r="L1216" s="99"/>
      <c r="M1216" s="19"/>
    </row>
    <row r="1217" spans="2:13">
      <c r="B1217" s="19"/>
      <c r="C1217" s="78"/>
      <c r="D1217" s="78"/>
      <c r="E1217" s="79"/>
      <c r="F1217" s="79"/>
      <c r="G1217" s="79"/>
      <c r="H1217" s="22">
        <f t="shared" si="13"/>
        <v>0</v>
      </c>
      <c r="I1217" s="99"/>
      <c r="J1217" s="99"/>
      <c r="L1217" s="99"/>
      <c r="M1217" s="19"/>
    </row>
    <row r="1218" spans="2:13">
      <c r="B1218" s="19"/>
      <c r="C1218" s="78"/>
      <c r="D1218" s="78"/>
      <c r="E1218" s="79"/>
      <c r="F1218" s="79"/>
      <c r="G1218" s="79"/>
      <c r="H1218" s="22">
        <f t="shared" si="13"/>
        <v>0</v>
      </c>
      <c r="I1218" s="99"/>
      <c r="J1218" s="99"/>
      <c r="L1218" s="99"/>
      <c r="M1218" s="19"/>
    </row>
    <row r="1219" spans="2:13">
      <c r="B1219" s="19"/>
      <c r="C1219" s="78"/>
      <c r="D1219" s="78"/>
      <c r="E1219" s="79"/>
      <c r="F1219" s="79"/>
      <c r="G1219" s="79"/>
      <c r="H1219" s="22">
        <f t="shared" si="13"/>
        <v>0</v>
      </c>
      <c r="I1219" s="99"/>
      <c r="J1219" s="99"/>
      <c r="L1219" s="99"/>
      <c r="M1219" s="19"/>
    </row>
    <row r="1220" spans="2:13">
      <c r="B1220" s="19"/>
      <c r="C1220" s="78"/>
      <c r="D1220" s="78"/>
      <c r="E1220" s="79"/>
      <c r="F1220" s="79"/>
      <c r="G1220" s="79"/>
      <c r="H1220" s="22">
        <f t="shared" ref="H1220:H1283" si="14">INT($E1220*F1220)</f>
        <v>0</v>
      </c>
      <c r="I1220" s="99"/>
      <c r="J1220" s="99"/>
      <c r="L1220" s="99"/>
      <c r="M1220" s="19"/>
    </row>
    <row r="1221" spans="2:13">
      <c r="B1221" s="19"/>
      <c r="C1221" s="78"/>
      <c r="D1221" s="78"/>
      <c r="E1221" s="79"/>
      <c r="F1221" s="79"/>
      <c r="G1221" s="79"/>
      <c r="H1221" s="22">
        <f t="shared" si="14"/>
        <v>0</v>
      </c>
      <c r="I1221" s="99"/>
      <c r="J1221" s="99"/>
      <c r="L1221" s="99"/>
      <c r="M1221" s="19"/>
    </row>
    <row r="1222" spans="2:13">
      <c r="B1222" s="19"/>
      <c r="C1222" s="78"/>
      <c r="D1222" s="78"/>
      <c r="E1222" s="79"/>
      <c r="F1222" s="79"/>
      <c r="G1222" s="79"/>
      <c r="H1222" s="22">
        <f t="shared" si="14"/>
        <v>0</v>
      </c>
      <c r="I1222" s="99"/>
      <c r="J1222" s="99"/>
      <c r="L1222" s="99"/>
      <c r="M1222" s="19"/>
    </row>
    <row r="1223" spans="2:13">
      <c r="B1223" s="19"/>
      <c r="C1223" s="78"/>
      <c r="D1223" s="78"/>
      <c r="E1223" s="79"/>
      <c r="F1223" s="79"/>
      <c r="G1223" s="79"/>
      <c r="H1223" s="22">
        <f t="shared" si="14"/>
        <v>0</v>
      </c>
      <c r="I1223" s="99"/>
      <c r="J1223" s="99"/>
      <c r="L1223" s="99"/>
      <c r="M1223" s="19"/>
    </row>
    <row r="1224" spans="2:13">
      <c r="B1224" s="19"/>
      <c r="C1224" s="78"/>
      <c r="D1224" s="78"/>
      <c r="E1224" s="79"/>
      <c r="F1224" s="79"/>
      <c r="G1224" s="79"/>
      <c r="H1224" s="22">
        <f t="shared" si="14"/>
        <v>0</v>
      </c>
      <c r="I1224" s="99"/>
      <c r="J1224" s="99"/>
      <c r="L1224" s="99"/>
      <c r="M1224" s="19"/>
    </row>
    <row r="1225" spans="2:13">
      <c r="B1225" s="19"/>
      <c r="C1225" s="78"/>
      <c r="D1225" s="78"/>
      <c r="E1225" s="79"/>
      <c r="F1225" s="79"/>
      <c r="G1225" s="79"/>
      <c r="H1225" s="22">
        <f t="shared" si="14"/>
        <v>0</v>
      </c>
      <c r="I1225" s="99"/>
      <c r="J1225" s="99"/>
      <c r="L1225" s="99"/>
      <c r="M1225" s="19"/>
    </row>
    <row r="1226" spans="2:13">
      <c r="B1226" s="19"/>
      <c r="C1226" s="78"/>
      <c r="D1226" s="78"/>
      <c r="E1226" s="79"/>
      <c r="F1226" s="79"/>
      <c r="G1226" s="79"/>
      <c r="H1226" s="22">
        <f t="shared" si="14"/>
        <v>0</v>
      </c>
      <c r="I1226" s="99"/>
      <c r="J1226" s="99"/>
      <c r="L1226" s="99"/>
      <c r="M1226" s="19"/>
    </row>
    <row r="1227" spans="2:13">
      <c r="B1227" s="19"/>
      <c r="C1227" s="78"/>
      <c r="D1227" s="78"/>
      <c r="E1227" s="79"/>
      <c r="F1227" s="79"/>
      <c r="G1227" s="79"/>
      <c r="H1227" s="22">
        <f t="shared" si="14"/>
        <v>0</v>
      </c>
      <c r="I1227" s="99"/>
      <c r="J1227" s="99"/>
      <c r="L1227" s="99"/>
      <c r="M1227" s="19"/>
    </row>
    <row r="1228" spans="2:13">
      <c r="B1228" s="19"/>
      <c r="C1228" s="78"/>
      <c r="D1228" s="78"/>
      <c r="E1228" s="79"/>
      <c r="F1228" s="79"/>
      <c r="G1228" s="79"/>
      <c r="H1228" s="22">
        <f t="shared" si="14"/>
        <v>0</v>
      </c>
      <c r="I1228" s="99"/>
      <c r="J1228" s="99"/>
      <c r="L1228" s="99"/>
      <c r="M1228" s="19"/>
    </row>
    <row r="1229" spans="2:13">
      <c r="B1229" s="19"/>
      <c r="C1229" s="78"/>
      <c r="D1229" s="78"/>
      <c r="E1229" s="79"/>
      <c r="F1229" s="79"/>
      <c r="G1229" s="79"/>
      <c r="H1229" s="22">
        <f t="shared" si="14"/>
        <v>0</v>
      </c>
      <c r="I1229" s="99"/>
      <c r="J1229" s="99"/>
      <c r="L1229" s="99"/>
      <c r="M1229" s="19"/>
    </row>
    <row r="1230" spans="2:13">
      <c r="B1230" s="19"/>
      <c r="C1230" s="78"/>
      <c r="D1230" s="78"/>
      <c r="E1230" s="79"/>
      <c r="F1230" s="79"/>
      <c r="G1230" s="79"/>
      <c r="H1230" s="22">
        <f t="shared" si="14"/>
        <v>0</v>
      </c>
      <c r="I1230" s="99"/>
      <c r="J1230" s="99"/>
      <c r="L1230" s="99"/>
      <c r="M1230" s="19"/>
    </row>
    <row r="1231" spans="2:13">
      <c r="B1231" s="19"/>
      <c r="H1231" s="22">
        <f t="shared" si="14"/>
        <v>0</v>
      </c>
      <c r="I1231" s="99"/>
      <c r="J1231" s="99"/>
      <c r="L1231" s="99"/>
      <c r="M1231" s="19"/>
    </row>
    <row r="1232" spans="2:13">
      <c r="B1232" s="19"/>
      <c r="H1232" s="22">
        <f t="shared" si="14"/>
        <v>0</v>
      </c>
      <c r="I1232" s="99"/>
      <c r="J1232" s="99"/>
      <c r="L1232" s="99"/>
      <c r="M1232" s="19"/>
    </row>
    <row r="1233" spans="2:13">
      <c r="B1233" s="19"/>
      <c r="H1233" s="22">
        <f t="shared" si="14"/>
        <v>0</v>
      </c>
      <c r="I1233" s="99"/>
      <c r="J1233" s="99"/>
      <c r="L1233" s="99"/>
      <c r="M1233" s="19"/>
    </row>
    <row r="1234" spans="2:13">
      <c r="B1234" s="19"/>
      <c r="H1234" s="22">
        <f t="shared" si="14"/>
        <v>0</v>
      </c>
      <c r="I1234" s="99"/>
      <c r="J1234" s="99"/>
      <c r="L1234" s="99"/>
      <c r="M1234" s="19"/>
    </row>
    <row r="1235" spans="2:13">
      <c r="B1235" s="19"/>
      <c r="H1235" s="22">
        <f t="shared" si="14"/>
        <v>0</v>
      </c>
      <c r="I1235" s="99"/>
      <c r="J1235" s="99"/>
      <c r="L1235" s="99"/>
      <c r="M1235" s="19"/>
    </row>
    <row r="1236" spans="2:13">
      <c r="B1236" s="19"/>
      <c r="H1236" s="22">
        <f t="shared" si="14"/>
        <v>0</v>
      </c>
      <c r="I1236" s="99"/>
      <c r="J1236" s="99"/>
      <c r="L1236" s="99"/>
      <c r="M1236" s="19"/>
    </row>
    <row r="1237" spans="2:13">
      <c r="B1237" s="19"/>
      <c r="H1237" s="22">
        <f t="shared" si="14"/>
        <v>0</v>
      </c>
      <c r="I1237" s="99"/>
      <c r="J1237" s="99"/>
      <c r="L1237" s="99"/>
      <c r="M1237" s="19"/>
    </row>
    <row r="1238" spans="2:13">
      <c r="B1238" s="19"/>
      <c r="C1238" s="19"/>
      <c r="D1238" s="19"/>
      <c r="E1238" s="19"/>
      <c r="F1238" s="19"/>
      <c r="G1238" s="19"/>
      <c r="H1238" s="22">
        <f t="shared" si="14"/>
        <v>0</v>
      </c>
      <c r="I1238" s="99"/>
      <c r="J1238" s="99"/>
      <c r="L1238" s="99"/>
      <c r="M1238" s="19"/>
    </row>
    <row r="1239" spans="2:13">
      <c r="B1239" s="19"/>
      <c r="C1239" s="19"/>
      <c r="D1239" s="19"/>
      <c r="E1239" s="19"/>
      <c r="F1239" s="19"/>
      <c r="G1239" s="19"/>
      <c r="H1239" s="22">
        <f t="shared" si="14"/>
        <v>0</v>
      </c>
      <c r="I1239" s="99"/>
      <c r="J1239" s="99"/>
      <c r="L1239" s="99"/>
      <c r="M1239" s="19"/>
    </row>
    <row r="1240" spans="2:13">
      <c r="B1240" s="19"/>
      <c r="C1240" s="19"/>
      <c r="D1240" s="19"/>
      <c r="E1240" s="19"/>
      <c r="F1240" s="19"/>
      <c r="G1240" s="19"/>
      <c r="H1240" s="22">
        <f t="shared" si="14"/>
        <v>0</v>
      </c>
      <c r="I1240" s="99"/>
      <c r="J1240" s="99"/>
      <c r="L1240" s="99"/>
      <c r="M1240" s="19"/>
    </row>
    <row r="1241" spans="2:13">
      <c r="B1241" s="19"/>
      <c r="C1241" s="19"/>
      <c r="D1241" s="19"/>
      <c r="E1241" s="19"/>
      <c r="F1241" s="19"/>
      <c r="G1241" s="19"/>
      <c r="H1241" s="22">
        <f t="shared" si="14"/>
        <v>0</v>
      </c>
      <c r="I1241" s="99"/>
      <c r="J1241" s="99"/>
      <c r="L1241" s="99"/>
      <c r="M1241" s="19"/>
    </row>
    <row r="1242" spans="2:13">
      <c r="B1242" s="19"/>
      <c r="C1242" s="19"/>
      <c r="D1242" s="19"/>
      <c r="E1242" s="19"/>
      <c r="F1242" s="19"/>
      <c r="G1242" s="19"/>
      <c r="H1242" s="22">
        <f t="shared" si="14"/>
        <v>0</v>
      </c>
      <c r="I1242" s="99"/>
      <c r="J1242" s="99"/>
      <c r="L1242" s="99"/>
      <c r="M1242" s="19"/>
    </row>
    <row r="1243" spans="2:13">
      <c r="B1243" s="19"/>
      <c r="C1243" s="19"/>
      <c r="D1243" s="19"/>
      <c r="E1243" s="19"/>
      <c r="F1243" s="19"/>
      <c r="G1243" s="19"/>
      <c r="H1243" s="22">
        <f t="shared" si="14"/>
        <v>0</v>
      </c>
      <c r="I1243" s="99"/>
      <c r="J1243" s="99"/>
      <c r="L1243" s="99"/>
      <c r="M1243" s="19"/>
    </row>
    <row r="1244" spans="2:13">
      <c r="B1244" s="19"/>
      <c r="C1244" s="19"/>
      <c r="D1244" s="19"/>
      <c r="E1244" s="19"/>
      <c r="F1244" s="19"/>
      <c r="G1244" s="19"/>
      <c r="H1244" s="22">
        <f t="shared" si="14"/>
        <v>0</v>
      </c>
      <c r="I1244" s="99"/>
      <c r="J1244" s="99"/>
      <c r="L1244" s="99"/>
      <c r="M1244" s="19"/>
    </row>
    <row r="1245" spans="2:13">
      <c r="B1245" s="19"/>
      <c r="C1245" s="19"/>
      <c r="D1245" s="19"/>
      <c r="E1245" s="19"/>
      <c r="F1245" s="19"/>
      <c r="G1245" s="19"/>
      <c r="H1245" s="22">
        <f t="shared" si="14"/>
        <v>0</v>
      </c>
      <c r="I1245" s="99"/>
      <c r="J1245" s="99"/>
      <c r="L1245" s="99"/>
      <c r="M1245" s="19"/>
    </row>
    <row r="1246" spans="2:13">
      <c r="B1246" s="19"/>
      <c r="C1246" s="19"/>
      <c r="D1246" s="19"/>
      <c r="E1246" s="19"/>
      <c r="F1246" s="19"/>
      <c r="G1246" s="19"/>
      <c r="H1246" s="22">
        <f t="shared" si="14"/>
        <v>0</v>
      </c>
      <c r="I1246" s="99"/>
      <c r="J1246" s="99"/>
      <c r="L1246" s="99"/>
      <c r="M1246" s="19"/>
    </row>
    <row r="1247" spans="2:13">
      <c r="B1247" s="19"/>
      <c r="C1247" s="19"/>
      <c r="D1247" s="19"/>
      <c r="E1247" s="19"/>
      <c r="F1247" s="19"/>
      <c r="G1247" s="19"/>
      <c r="H1247" s="22">
        <f t="shared" si="14"/>
        <v>0</v>
      </c>
      <c r="I1247" s="99"/>
      <c r="J1247" s="99"/>
      <c r="L1247" s="99"/>
      <c r="M1247" s="19"/>
    </row>
    <row r="1248" spans="2:13">
      <c r="B1248" s="19"/>
      <c r="C1248" s="19"/>
      <c r="D1248" s="19"/>
      <c r="E1248" s="19"/>
      <c r="F1248" s="19"/>
      <c r="G1248" s="19"/>
      <c r="H1248" s="22">
        <f t="shared" si="14"/>
        <v>0</v>
      </c>
      <c r="I1248" s="99"/>
      <c r="J1248" s="99"/>
      <c r="L1248" s="99"/>
      <c r="M1248" s="19"/>
    </row>
    <row r="1249" spans="8:12" s="19" customFormat="1">
      <c r="H1249" s="22">
        <f t="shared" si="14"/>
        <v>0</v>
      </c>
      <c r="I1249" s="99"/>
      <c r="J1249" s="99"/>
      <c r="K1249" s="82"/>
      <c r="L1249" s="99"/>
    </row>
    <row r="1250" spans="8:12" s="19" customFormat="1">
      <c r="H1250" s="22">
        <f t="shared" si="14"/>
        <v>0</v>
      </c>
      <c r="I1250" s="99"/>
      <c r="J1250" s="99"/>
      <c r="K1250" s="82"/>
      <c r="L1250" s="99"/>
    </row>
    <row r="1251" spans="8:12" s="19" customFormat="1">
      <c r="H1251" s="22">
        <f t="shared" si="14"/>
        <v>0</v>
      </c>
      <c r="I1251" s="99"/>
      <c r="J1251" s="99"/>
      <c r="K1251" s="82"/>
      <c r="L1251" s="99"/>
    </row>
    <row r="1252" spans="8:12" s="19" customFormat="1">
      <c r="H1252" s="22">
        <f t="shared" si="14"/>
        <v>0</v>
      </c>
      <c r="I1252" s="99"/>
      <c r="J1252" s="99"/>
      <c r="K1252" s="82"/>
      <c r="L1252" s="99"/>
    </row>
    <row r="1253" spans="8:12" s="19" customFormat="1">
      <c r="H1253" s="22">
        <f t="shared" si="14"/>
        <v>0</v>
      </c>
      <c r="I1253" s="99"/>
      <c r="J1253" s="99"/>
      <c r="K1253" s="82"/>
      <c r="L1253" s="99"/>
    </row>
    <row r="1254" spans="8:12" s="19" customFormat="1">
      <c r="H1254" s="22">
        <f t="shared" si="14"/>
        <v>0</v>
      </c>
      <c r="I1254" s="99"/>
      <c r="J1254" s="99"/>
      <c r="K1254" s="82"/>
      <c r="L1254" s="99"/>
    </row>
    <row r="1255" spans="8:12" s="19" customFormat="1">
      <c r="H1255" s="22">
        <f t="shared" si="14"/>
        <v>0</v>
      </c>
      <c r="I1255" s="99"/>
      <c r="J1255" s="99"/>
      <c r="K1255" s="82"/>
      <c r="L1255" s="99"/>
    </row>
    <row r="1256" spans="8:12" s="19" customFormat="1">
      <c r="H1256" s="22">
        <f t="shared" si="14"/>
        <v>0</v>
      </c>
      <c r="I1256" s="99"/>
      <c r="J1256" s="99"/>
      <c r="K1256" s="82"/>
      <c r="L1256" s="99"/>
    </row>
    <row r="1257" spans="8:12" s="19" customFormat="1">
      <c r="H1257" s="22">
        <f t="shared" si="14"/>
        <v>0</v>
      </c>
      <c r="I1257" s="99"/>
      <c r="J1257" s="99"/>
      <c r="K1257" s="82"/>
      <c r="L1257" s="99"/>
    </row>
    <row r="1258" spans="8:12" s="19" customFormat="1">
      <c r="H1258" s="22">
        <f t="shared" si="14"/>
        <v>0</v>
      </c>
      <c r="I1258" s="99"/>
      <c r="J1258" s="99"/>
      <c r="K1258" s="82"/>
      <c r="L1258" s="99"/>
    </row>
    <row r="1259" spans="8:12" s="19" customFormat="1">
      <c r="H1259" s="22">
        <f t="shared" si="14"/>
        <v>0</v>
      </c>
      <c r="I1259" s="99"/>
      <c r="J1259" s="99"/>
      <c r="K1259" s="82"/>
      <c r="L1259" s="99"/>
    </row>
    <row r="1260" spans="8:12" s="19" customFormat="1">
      <c r="H1260" s="22">
        <f t="shared" si="14"/>
        <v>0</v>
      </c>
      <c r="I1260" s="99"/>
      <c r="J1260" s="99"/>
      <c r="K1260" s="82"/>
      <c r="L1260" s="99"/>
    </row>
    <row r="1261" spans="8:12" s="19" customFormat="1">
      <c r="H1261" s="22">
        <f t="shared" si="14"/>
        <v>0</v>
      </c>
      <c r="I1261" s="99"/>
      <c r="J1261" s="99"/>
      <c r="K1261" s="82"/>
      <c r="L1261" s="99"/>
    </row>
    <row r="1262" spans="8:12" s="19" customFormat="1">
      <c r="H1262" s="22">
        <f t="shared" si="14"/>
        <v>0</v>
      </c>
      <c r="I1262" s="99"/>
      <c r="J1262" s="99"/>
      <c r="K1262" s="82"/>
      <c r="L1262" s="99"/>
    </row>
    <row r="1263" spans="8:12" s="19" customFormat="1">
      <c r="H1263" s="22">
        <f t="shared" si="14"/>
        <v>0</v>
      </c>
      <c r="I1263" s="99"/>
      <c r="J1263" s="99"/>
      <c r="K1263" s="82"/>
      <c r="L1263" s="99"/>
    </row>
    <row r="1264" spans="8:12" s="19" customFormat="1">
      <c r="H1264" s="22">
        <f t="shared" si="14"/>
        <v>0</v>
      </c>
      <c r="I1264" s="99"/>
      <c r="J1264" s="99"/>
      <c r="K1264" s="82"/>
      <c r="L1264" s="99"/>
    </row>
    <row r="1265" spans="8:12" s="19" customFormat="1">
      <c r="H1265" s="22">
        <f t="shared" si="14"/>
        <v>0</v>
      </c>
      <c r="I1265" s="99"/>
      <c r="J1265" s="99"/>
      <c r="K1265" s="82"/>
      <c r="L1265" s="99"/>
    </row>
    <row r="1266" spans="8:12" s="19" customFormat="1">
      <c r="H1266" s="22">
        <f t="shared" si="14"/>
        <v>0</v>
      </c>
      <c r="I1266" s="99"/>
      <c r="J1266" s="99"/>
      <c r="K1266" s="82"/>
      <c r="L1266" s="99"/>
    </row>
    <row r="1267" spans="8:12" s="19" customFormat="1">
      <c r="H1267" s="22">
        <f t="shared" si="14"/>
        <v>0</v>
      </c>
      <c r="I1267" s="99"/>
      <c r="J1267" s="99"/>
      <c r="K1267" s="82"/>
      <c r="L1267" s="99"/>
    </row>
    <row r="1268" spans="8:12" s="19" customFormat="1">
      <c r="H1268" s="22">
        <f t="shared" si="14"/>
        <v>0</v>
      </c>
      <c r="I1268" s="99"/>
      <c r="J1268" s="99"/>
      <c r="K1268" s="82"/>
      <c r="L1268" s="99"/>
    </row>
    <row r="1269" spans="8:12" s="19" customFormat="1">
      <c r="H1269" s="22">
        <f t="shared" si="14"/>
        <v>0</v>
      </c>
      <c r="I1269" s="99"/>
      <c r="J1269" s="99"/>
      <c r="K1269" s="82"/>
      <c r="L1269" s="99"/>
    </row>
    <row r="1270" spans="8:12" s="19" customFormat="1">
      <c r="H1270" s="22">
        <f t="shared" si="14"/>
        <v>0</v>
      </c>
      <c r="I1270" s="99"/>
      <c r="J1270" s="99"/>
      <c r="K1270" s="82"/>
      <c r="L1270" s="99"/>
    </row>
    <row r="1271" spans="8:12" s="19" customFormat="1">
      <c r="H1271" s="22">
        <f t="shared" si="14"/>
        <v>0</v>
      </c>
      <c r="I1271" s="99"/>
      <c r="J1271" s="99"/>
      <c r="K1271" s="82"/>
      <c r="L1271" s="99"/>
    </row>
    <row r="1272" spans="8:12" s="19" customFormat="1">
      <c r="H1272" s="22">
        <f t="shared" si="14"/>
        <v>0</v>
      </c>
      <c r="I1272" s="99"/>
      <c r="J1272" s="99"/>
      <c r="K1272" s="82"/>
      <c r="L1272" s="99"/>
    </row>
    <row r="1273" spans="8:12" s="19" customFormat="1">
      <c r="H1273" s="22">
        <f t="shared" si="14"/>
        <v>0</v>
      </c>
      <c r="I1273" s="99"/>
      <c r="J1273" s="99"/>
      <c r="K1273" s="82"/>
      <c r="L1273" s="99"/>
    </row>
    <row r="1274" spans="8:12" s="19" customFormat="1">
      <c r="H1274" s="22">
        <f t="shared" si="14"/>
        <v>0</v>
      </c>
      <c r="I1274" s="99"/>
      <c r="J1274" s="99"/>
      <c r="K1274" s="82"/>
      <c r="L1274" s="99"/>
    </row>
    <row r="1275" spans="8:12" s="19" customFormat="1">
      <c r="H1275" s="22">
        <f t="shared" si="14"/>
        <v>0</v>
      </c>
      <c r="I1275" s="99"/>
      <c r="J1275" s="99"/>
      <c r="K1275" s="82"/>
      <c r="L1275" s="99"/>
    </row>
    <row r="1276" spans="8:12" s="19" customFormat="1">
      <c r="H1276" s="22">
        <f t="shared" si="14"/>
        <v>0</v>
      </c>
      <c r="I1276" s="99"/>
      <c r="J1276" s="99"/>
      <c r="K1276" s="82"/>
      <c r="L1276" s="99"/>
    </row>
    <row r="1277" spans="8:12" s="19" customFormat="1">
      <c r="H1277" s="22">
        <f t="shared" si="14"/>
        <v>0</v>
      </c>
      <c r="I1277" s="99"/>
      <c r="J1277" s="99"/>
      <c r="K1277" s="82"/>
      <c r="L1277" s="99"/>
    </row>
    <row r="1278" spans="8:12" s="19" customFormat="1">
      <c r="H1278" s="22">
        <f t="shared" si="14"/>
        <v>0</v>
      </c>
      <c r="I1278" s="99"/>
      <c r="J1278" s="99"/>
      <c r="K1278" s="82"/>
      <c r="L1278" s="99"/>
    </row>
    <row r="1279" spans="8:12" s="19" customFormat="1">
      <c r="H1279" s="22">
        <f t="shared" si="14"/>
        <v>0</v>
      </c>
      <c r="I1279" s="99"/>
      <c r="J1279" s="99"/>
      <c r="K1279" s="82"/>
      <c r="L1279" s="99"/>
    </row>
    <row r="1280" spans="8:12" s="19" customFormat="1">
      <c r="H1280" s="22">
        <f t="shared" si="14"/>
        <v>0</v>
      </c>
      <c r="I1280" s="99"/>
      <c r="J1280" s="99"/>
      <c r="K1280" s="82"/>
      <c r="L1280" s="99"/>
    </row>
    <row r="1281" spans="8:12" s="19" customFormat="1">
      <c r="H1281" s="22">
        <f t="shared" si="14"/>
        <v>0</v>
      </c>
      <c r="I1281" s="99"/>
      <c r="J1281" s="99"/>
      <c r="K1281" s="82"/>
      <c r="L1281" s="99"/>
    </row>
    <row r="1282" spans="8:12" s="19" customFormat="1">
      <c r="H1282" s="22">
        <f t="shared" si="14"/>
        <v>0</v>
      </c>
      <c r="I1282" s="99"/>
      <c r="J1282" s="99"/>
      <c r="K1282" s="82"/>
      <c r="L1282" s="99"/>
    </row>
    <row r="1283" spans="8:12" s="19" customFormat="1">
      <c r="H1283" s="22">
        <f t="shared" si="14"/>
        <v>0</v>
      </c>
      <c r="I1283" s="99"/>
      <c r="J1283" s="99"/>
      <c r="K1283" s="82"/>
      <c r="L1283" s="99"/>
    </row>
    <row r="1284" spans="8:12" s="19" customFormat="1">
      <c r="H1284" s="22">
        <f t="shared" ref="H1284:H1347" si="15">INT($E1284*F1284)</f>
        <v>0</v>
      </c>
      <c r="I1284" s="99"/>
      <c r="J1284" s="99"/>
      <c r="K1284" s="82"/>
      <c r="L1284" s="99"/>
    </row>
    <row r="1285" spans="8:12" s="19" customFormat="1">
      <c r="H1285" s="22">
        <f t="shared" si="15"/>
        <v>0</v>
      </c>
      <c r="I1285" s="99"/>
      <c r="J1285" s="99"/>
      <c r="K1285" s="82"/>
      <c r="L1285" s="99"/>
    </row>
    <row r="1286" spans="8:12" s="19" customFormat="1">
      <c r="H1286" s="22">
        <f t="shared" si="15"/>
        <v>0</v>
      </c>
      <c r="I1286" s="99"/>
      <c r="J1286" s="99"/>
      <c r="K1286" s="82"/>
      <c r="L1286" s="99"/>
    </row>
    <row r="1287" spans="8:12" s="19" customFormat="1">
      <c r="H1287" s="22">
        <f t="shared" si="15"/>
        <v>0</v>
      </c>
      <c r="I1287" s="99"/>
      <c r="J1287" s="99"/>
      <c r="K1287" s="82"/>
      <c r="L1287" s="99"/>
    </row>
    <row r="1288" spans="8:12" s="19" customFormat="1">
      <c r="H1288" s="22">
        <f t="shared" si="15"/>
        <v>0</v>
      </c>
      <c r="I1288" s="99"/>
      <c r="J1288" s="99"/>
      <c r="K1288" s="82"/>
      <c r="L1288" s="99"/>
    </row>
    <row r="1289" spans="8:12" s="19" customFormat="1">
      <c r="H1289" s="22">
        <f t="shared" si="15"/>
        <v>0</v>
      </c>
      <c r="I1289" s="99"/>
      <c r="J1289" s="99"/>
      <c r="K1289" s="82"/>
      <c r="L1289" s="99"/>
    </row>
    <row r="1290" spans="8:12" s="19" customFormat="1">
      <c r="H1290" s="22">
        <f t="shared" si="15"/>
        <v>0</v>
      </c>
      <c r="I1290" s="99"/>
      <c r="J1290" s="99"/>
      <c r="K1290" s="82"/>
      <c r="L1290" s="99"/>
    </row>
    <row r="1291" spans="8:12" s="19" customFormat="1">
      <c r="H1291" s="22">
        <f t="shared" si="15"/>
        <v>0</v>
      </c>
      <c r="I1291" s="99"/>
      <c r="J1291" s="99"/>
      <c r="K1291" s="82"/>
      <c r="L1291" s="99"/>
    </row>
    <row r="1292" spans="8:12" s="19" customFormat="1">
      <c r="H1292" s="22">
        <f t="shared" si="15"/>
        <v>0</v>
      </c>
      <c r="I1292" s="99"/>
      <c r="J1292" s="99"/>
      <c r="K1292" s="82"/>
      <c r="L1292" s="99"/>
    </row>
    <row r="1293" spans="8:12" s="19" customFormat="1">
      <c r="H1293" s="22">
        <f t="shared" si="15"/>
        <v>0</v>
      </c>
      <c r="I1293" s="99"/>
      <c r="J1293" s="99"/>
      <c r="K1293" s="82"/>
      <c r="L1293" s="99"/>
    </row>
    <row r="1294" spans="8:12" s="19" customFormat="1">
      <c r="H1294" s="22">
        <f t="shared" si="15"/>
        <v>0</v>
      </c>
      <c r="I1294" s="99"/>
      <c r="J1294" s="99"/>
      <c r="K1294" s="82"/>
      <c r="L1294" s="99"/>
    </row>
    <row r="1295" spans="8:12" s="19" customFormat="1">
      <c r="H1295" s="22">
        <f t="shared" si="15"/>
        <v>0</v>
      </c>
      <c r="I1295" s="99"/>
      <c r="J1295" s="99"/>
      <c r="K1295" s="82"/>
      <c r="L1295" s="99"/>
    </row>
    <row r="1296" spans="8:12" s="19" customFormat="1">
      <c r="H1296" s="22">
        <f t="shared" si="15"/>
        <v>0</v>
      </c>
      <c r="I1296" s="99"/>
      <c r="J1296" s="99"/>
      <c r="K1296" s="82"/>
      <c r="L1296" s="99"/>
    </row>
    <row r="1297" spans="8:12" s="19" customFormat="1">
      <c r="H1297" s="22">
        <f t="shared" si="15"/>
        <v>0</v>
      </c>
      <c r="I1297" s="99"/>
      <c r="J1297" s="99"/>
      <c r="K1297" s="82"/>
      <c r="L1297" s="99"/>
    </row>
    <row r="1298" spans="8:12" s="19" customFormat="1">
      <c r="H1298" s="22">
        <f t="shared" si="15"/>
        <v>0</v>
      </c>
      <c r="I1298" s="99"/>
      <c r="J1298" s="99"/>
      <c r="K1298" s="82"/>
      <c r="L1298" s="99"/>
    </row>
    <row r="1299" spans="8:12" s="19" customFormat="1">
      <c r="H1299" s="22">
        <f t="shared" si="15"/>
        <v>0</v>
      </c>
      <c r="I1299" s="99"/>
      <c r="J1299" s="99"/>
      <c r="K1299" s="82"/>
      <c r="L1299" s="99"/>
    </row>
    <row r="1300" spans="8:12" s="19" customFormat="1">
      <c r="H1300" s="22">
        <f t="shared" si="15"/>
        <v>0</v>
      </c>
      <c r="I1300" s="99"/>
      <c r="J1300" s="99"/>
      <c r="K1300" s="82"/>
      <c r="L1300" s="99"/>
    </row>
    <row r="1301" spans="8:12" s="19" customFormat="1">
      <c r="H1301" s="22">
        <f t="shared" si="15"/>
        <v>0</v>
      </c>
      <c r="I1301" s="99"/>
      <c r="J1301" s="99"/>
      <c r="K1301" s="82"/>
      <c r="L1301" s="99"/>
    </row>
    <row r="1302" spans="8:12" s="19" customFormat="1">
      <c r="H1302" s="22">
        <f t="shared" si="15"/>
        <v>0</v>
      </c>
      <c r="I1302" s="99"/>
      <c r="J1302" s="99"/>
      <c r="K1302" s="82"/>
      <c r="L1302" s="99"/>
    </row>
    <row r="1303" spans="8:12" s="19" customFormat="1">
      <c r="H1303" s="22">
        <f t="shared" si="15"/>
        <v>0</v>
      </c>
      <c r="I1303" s="99"/>
      <c r="J1303" s="99"/>
      <c r="K1303" s="82"/>
      <c r="L1303" s="99"/>
    </row>
    <row r="1304" spans="8:12" s="19" customFormat="1">
      <c r="H1304" s="22">
        <f t="shared" si="15"/>
        <v>0</v>
      </c>
      <c r="I1304" s="99"/>
      <c r="J1304" s="99"/>
      <c r="K1304" s="82"/>
      <c r="L1304" s="99"/>
    </row>
    <row r="1305" spans="8:12" s="19" customFormat="1">
      <c r="H1305" s="22">
        <f t="shared" si="15"/>
        <v>0</v>
      </c>
      <c r="I1305" s="99"/>
      <c r="J1305" s="99"/>
      <c r="K1305" s="82"/>
      <c r="L1305" s="99"/>
    </row>
    <row r="1306" spans="8:12" s="19" customFormat="1">
      <c r="H1306" s="22">
        <f t="shared" si="15"/>
        <v>0</v>
      </c>
      <c r="I1306" s="99"/>
      <c r="J1306" s="99"/>
      <c r="K1306" s="82"/>
      <c r="L1306" s="99"/>
    </row>
    <row r="1307" spans="8:12" s="19" customFormat="1">
      <c r="H1307" s="22">
        <f t="shared" si="15"/>
        <v>0</v>
      </c>
      <c r="I1307" s="99"/>
      <c r="J1307" s="99"/>
      <c r="K1307" s="82"/>
      <c r="L1307" s="99"/>
    </row>
    <row r="1308" spans="8:12" s="19" customFormat="1">
      <c r="H1308" s="22">
        <f t="shared" si="15"/>
        <v>0</v>
      </c>
      <c r="I1308" s="99"/>
      <c r="J1308" s="99"/>
      <c r="K1308" s="82"/>
      <c r="L1308" s="99"/>
    </row>
    <row r="1309" spans="8:12" s="19" customFormat="1">
      <c r="H1309" s="22">
        <f t="shared" si="15"/>
        <v>0</v>
      </c>
      <c r="I1309" s="99"/>
      <c r="J1309" s="99"/>
      <c r="K1309" s="82"/>
      <c r="L1309" s="99"/>
    </row>
    <row r="1310" spans="8:12" s="19" customFormat="1">
      <c r="H1310" s="22">
        <f t="shared" si="15"/>
        <v>0</v>
      </c>
      <c r="I1310" s="99"/>
      <c r="J1310" s="99"/>
      <c r="K1310" s="82"/>
      <c r="L1310" s="99"/>
    </row>
    <row r="1311" spans="8:12" s="19" customFormat="1">
      <c r="H1311" s="22">
        <f t="shared" si="15"/>
        <v>0</v>
      </c>
      <c r="I1311" s="99"/>
      <c r="J1311" s="99"/>
      <c r="K1311" s="82"/>
      <c r="L1311" s="99"/>
    </row>
    <row r="1312" spans="8:12" s="19" customFormat="1">
      <c r="H1312" s="22">
        <f t="shared" si="15"/>
        <v>0</v>
      </c>
      <c r="I1312" s="99"/>
      <c r="J1312" s="99"/>
      <c r="K1312" s="82"/>
      <c r="L1312" s="99"/>
    </row>
    <row r="1313" spans="8:12" s="19" customFormat="1">
      <c r="H1313" s="22">
        <f t="shared" si="15"/>
        <v>0</v>
      </c>
      <c r="I1313" s="99"/>
      <c r="J1313" s="99"/>
      <c r="K1313" s="82"/>
      <c r="L1313" s="99"/>
    </row>
    <row r="1314" spans="8:12" s="19" customFormat="1">
      <c r="H1314" s="22">
        <f t="shared" si="15"/>
        <v>0</v>
      </c>
      <c r="I1314" s="99"/>
      <c r="J1314" s="99"/>
      <c r="K1314" s="82"/>
      <c r="L1314" s="99"/>
    </row>
    <row r="1315" spans="8:12" s="19" customFormat="1">
      <c r="H1315" s="22">
        <f t="shared" si="15"/>
        <v>0</v>
      </c>
      <c r="I1315" s="99"/>
      <c r="J1315" s="99"/>
      <c r="K1315" s="82"/>
      <c r="L1315" s="99"/>
    </row>
    <row r="1316" spans="8:12" s="19" customFormat="1">
      <c r="H1316" s="22">
        <f t="shared" si="15"/>
        <v>0</v>
      </c>
      <c r="I1316" s="99"/>
      <c r="J1316" s="99"/>
      <c r="K1316" s="82"/>
      <c r="L1316" s="99"/>
    </row>
    <row r="1317" spans="8:12" s="19" customFormat="1">
      <c r="H1317" s="22">
        <f t="shared" si="15"/>
        <v>0</v>
      </c>
      <c r="I1317" s="99"/>
      <c r="J1317" s="99"/>
      <c r="K1317" s="82"/>
      <c r="L1317" s="99"/>
    </row>
    <row r="1318" spans="8:12" s="19" customFormat="1">
      <c r="H1318" s="22">
        <f t="shared" si="15"/>
        <v>0</v>
      </c>
      <c r="I1318" s="99"/>
      <c r="J1318" s="99"/>
      <c r="K1318" s="82"/>
      <c r="L1318" s="99"/>
    </row>
    <row r="1319" spans="8:12" s="19" customFormat="1">
      <c r="H1319" s="22">
        <f t="shared" si="15"/>
        <v>0</v>
      </c>
      <c r="I1319" s="99"/>
      <c r="J1319" s="99"/>
      <c r="K1319" s="82"/>
      <c r="L1319" s="99"/>
    </row>
    <row r="1320" spans="8:12" s="19" customFormat="1">
      <c r="H1320" s="22">
        <f t="shared" si="15"/>
        <v>0</v>
      </c>
      <c r="I1320" s="99"/>
      <c r="J1320" s="99"/>
      <c r="K1320" s="82"/>
      <c r="L1320" s="99"/>
    </row>
    <row r="1321" spans="8:12" s="19" customFormat="1">
      <c r="H1321" s="22">
        <f t="shared" si="15"/>
        <v>0</v>
      </c>
      <c r="I1321" s="99"/>
      <c r="J1321" s="99"/>
      <c r="K1321" s="82"/>
      <c r="L1321" s="99"/>
    </row>
    <row r="1322" spans="8:12" s="19" customFormat="1">
      <c r="H1322" s="22">
        <f t="shared" si="15"/>
        <v>0</v>
      </c>
      <c r="I1322" s="99"/>
      <c r="J1322" s="99"/>
      <c r="K1322" s="82"/>
      <c r="L1322" s="99"/>
    </row>
    <row r="1323" spans="8:12" s="19" customFormat="1">
      <c r="H1323" s="22">
        <f t="shared" si="15"/>
        <v>0</v>
      </c>
      <c r="I1323" s="99"/>
      <c r="J1323" s="99"/>
      <c r="K1323" s="82"/>
      <c r="L1323" s="99"/>
    </row>
    <row r="1324" spans="8:12" s="19" customFormat="1">
      <c r="H1324" s="22">
        <f t="shared" si="15"/>
        <v>0</v>
      </c>
      <c r="I1324" s="99"/>
      <c r="J1324" s="99"/>
      <c r="K1324" s="82"/>
      <c r="L1324" s="99"/>
    </row>
    <row r="1325" spans="8:12" s="19" customFormat="1">
      <c r="H1325" s="22">
        <f t="shared" si="15"/>
        <v>0</v>
      </c>
      <c r="I1325" s="99"/>
      <c r="J1325" s="99"/>
      <c r="K1325" s="82"/>
      <c r="L1325" s="99"/>
    </row>
    <row r="1326" spans="8:12" s="19" customFormat="1">
      <c r="H1326" s="22">
        <f t="shared" si="15"/>
        <v>0</v>
      </c>
      <c r="I1326" s="99"/>
      <c r="J1326" s="99"/>
      <c r="K1326" s="82"/>
      <c r="L1326" s="99"/>
    </row>
    <row r="1327" spans="8:12" s="19" customFormat="1">
      <c r="H1327" s="22">
        <f t="shared" si="15"/>
        <v>0</v>
      </c>
      <c r="I1327" s="99"/>
      <c r="J1327" s="99"/>
      <c r="K1327" s="82"/>
      <c r="L1327" s="99"/>
    </row>
    <row r="1328" spans="8:12" s="19" customFormat="1">
      <c r="H1328" s="22">
        <f t="shared" si="15"/>
        <v>0</v>
      </c>
      <c r="I1328" s="99"/>
      <c r="J1328" s="99"/>
      <c r="K1328" s="82"/>
      <c r="L1328" s="99"/>
    </row>
    <row r="1329" spans="8:12" s="19" customFormat="1">
      <c r="H1329" s="22">
        <f t="shared" si="15"/>
        <v>0</v>
      </c>
      <c r="I1329" s="99"/>
      <c r="J1329" s="99"/>
      <c r="K1329" s="82"/>
      <c r="L1329" s="99"/>
    </row>
    <row r="1330" spans="8:12" s="19" customFormat="1">
      <c r="H1330" s="22">
        <f t="shared" si="15"/>
        <v>0</v>
      </c>
      <c r="I1330" s="99"/>
      <c r="J1330" s="99"/>
      <c r="K1330" s="82"/>
      <c r="L1330" s="99"/>
    </row>
    <row r="1331" spans="8:12" s="19" customFormat="1">
      <c r="H1331" s="22">
        <f t="shared" si="15"/>
        <v>0</v>
      </c>
      <c r="I1331" s="99"/>
      <c r="J1331" s="99"/>
      <c r="K1331" s="82"/>
      <c r="L1331" s="99"/>
    </row>
    <row r="1332" spans="8:12" s="19" customFormat="1">
      <c r="H1332" s="22">
        <f t="shared" si="15"/>
        <v>0</v>
      </c>
      <c r="I1332" s="99"/>
      <c r="J1332" s="99"/>
      <c r="K1332" s="82"/>
      <c r="L1332" s="99"/>
    </row>
    <row r="1333" spans="8:12" s="19" customFormat="1">
      <c r="H1333" s="22">
        <f t="shared" si="15"/>
        <v>0</v>
      </c>
      <c r="I1333" s="99"/>
      <c r="J1333" s="99"/>
      <c r="K1333" s="82"/>
      <c r="L1333" s="99"/>
    </row>
    <row r="1334" spans="8:12" s="19" customFormat="1">
      <c r="H1334" s="22">
        <f t="shared" si="15"/>
        <v>0</v>
      </c>
      <c r="I1334" s="99"/>
      <c r="J1334" s="99"/>
      <c r="K1334" s="82"/>
      <c r="L1334" s="99"/>
    </row>
    <row r="1335" spans="8:12" s="19" customFormat="1">
      <c r="H1335" s="22">
        <f t="shared" si="15"/>
        <v>0</v>
      </c>
      <c r="I1335" s="99"/>
      <c r="J1335" s="99"/>
      <c r="K1335" s="82"/>
      <c r="L1335" s="99"/>
    </row>
    <row r="1336" spans="8:12" s="19" customFormat="1">
      <c r="H1336" s="22">
        <f t="shared" si="15"/>
        <v>0</v>
      </c>
      <c r="I1336" s="99"/>
      <c r="J1336" s="99"/>
      <c r="K1336" s="82"/>
      <c r="L1336" s="99"/>
    </row>
    <row r="1337" spans="8:12" s="19" customFormat="1">
      <c r="H1337" s="22">
        <f t="shared" si="15"/>
        <v>0</v>
      </c>
      <c r="I1337" s="99"/>
      <c r="J1337" s="99"/>
      <c r="K1337" s="82"/>
      <c r="L1337" s="99"/>
    </row>
    <row r="1338" spans="8:12" s="19" customFormat="1">
      <c r="H1338" s="22">
        <f t="shared" si="15"/>
        <v>0</v>
      </c>
      <c r="I1338" s="99"/>
      <c r="J1338" s="99"/>
      <c r="K1338" s="82"/>
      <c r="L1338" s="99"/>
    </row>
    <row r="1339" spans="8:12" s="19" customFormat="1">
      <c r="H1339" s="22">
        <f t="shared" si="15"/>
        <v>0</v>
      </c>
      <c r="I1339" s="99"/>
      <c r="J1339" s="99"/>
      <c r="K1339" s="82"/>
      <c r="L1339" s="99"/>
    </row>
    <row r="1340" spans="8:12" s="19" customFormat="1">
      <c r="H1340" s="22">
        <f t="shared" si="15"/>
        <v>0</v>
      </c>
      <c r="I1340" s="99"/>
      <c r="J1340" s="99"/>
      <c r="K1340" s="82"/>
      <c r="L1340" s="99"/>
    </row>
    <row r="1341" spans="8:12" s="19" customFormat="1">
      <c r="H1341" s="22">
        <f t="shared" si="15"/>
        <v>0</v>
      </c>
      <c r="I1341" s="99"/>
      <c r="J1341" s="99"/>
      <c r="K1341" s="82"/>
      <c r="L1341" s="99"/>
    </row>
    <row r="1342" spans="8:12" s="19" customFormat="1">
      <c r="H1342" s="22">
        <f t="shared" si="15"/>
        <v>0</v>
      </c>
      <c r="I1342" s="99"/>
      <c r="J1342" s="99"/>
      <c r="K1342" s="82"/>
      <c r="L1342" s="99"/>
    </row>
    <row r="1343" spans="8:12" s="19" customFormat="1">
      <c r="H1343" s="22">
        <f t="shared" si="15"/>
        <v>0</v>
      </c>
      <c r="I1343" s="99"/>
      <c r="J1343" s="99"/>
      <c r="K1343" s="82"/>
      <c r="L1343" s="99"/>
    </row>
    <row r="1344" spans="8:12" s="19" customFormat="1">
      <c r="H1344" s="22">
        <f t="shared" si="15"/>
        <v>0</v>
      </c>
      <c r="I1344" s="99"/>
      <c r="J1344" s="99"/>
      <c r="K1344" s="82"/>
      <c r="L1344" s="99"/>
    </row>
    <row r="1345" spans="8:12" s="19" customFormat="1">
      <c r="H1345" s="22">
        <f t="shared" si="15"/>
        <v>0</v>
      </c>
      <c r="I1345" s="99"/>
      <c r="J1345" s="99"/>
      <c r="K1345" s="82"/>
      <c r="L1345" s="99"/>
    </row>
    <row r="1346" spans="8:12" s="19" customFormat="1">
      <c r="H1346" s="22">
        <f t="shared" si="15"/>
        <v>0</v>
      </c>
      <c r="I1346" s="99"/>
      <c r="J1346" s="99"/>
      <c r="K1346" s="82"/>
      <c r="L1346" s="99"/>
    </row>
    <row r="1347" spans="8:12" s="19" customFormat="1">
      <c r="H1347" s="22">
        <f t="shared" si="15"/>
        <v>0</v>
      </c>
      <c r="I1347" s="99"/>
      <c r="J1347" s="99"/>
      <c r="K1347" s="82"/>
      <c r="L1347" s="99"/>
    </row>
    <row r="1348" spans="8:12" s="19" customFormat="1">
      <c r="H1348" s="22">
        <f t="shared" ref="H1348:H1411" si="16">INT($E1348*F1348)</f>
        <v>0</v>
      </c>
      <c r="I1348" s="99"/>
      <c r="J1348" s="99"/>
      <c r="K1348" s="82"/>
      <c r="L1348" s="99"/>
    </row>
    <row r="1349" spans="8:12" s="19" customFormat="1">
      <c r="H1349" s="22">
        <f t="shared" si="16"/>
        <v>0</v>
      </c>
      <c r="I1349" s="99"/>
      <c r="J1349" s="99"/>
      <c r="K1349" s="82"/>
      <c r="L1349" s="99"/>
    </row>
    <row r="1350" spans="8:12" s="19" customFormat="1">
      <c r="H1350" s="22">
        <f t="shared" si="16"/>
        <v>0</v>
      </c>
      <c r="I1350" s="99"/>
      <c r="J1350" s="99"/>
      <c r="K1350" s="82"/>
      <c r="L1350" s="99"/>
    </row>
    <row r="1351" spans="8:12" s="19" customFormat="1">
      <c r="H1351" s="22">
        <f t="shared" si="16"/>
        <v>0</v>
      </c>
      <c r="I1351" s="99"/>
      <c r="J1351" s="99"/>
      <c r="K1351" s="82"/>
      <c r="L1351" s="99"/>
    </row>
    <row r="1352" spans="8:12" s="19" customFormat="1">
      <c r="H1352" s="22">
        <f t="shared" si="16"/>
        <v>0</v>
      </c>
      <c r="I1352" s="99"/>
      <c r="J1352" s="99"/>
      <c r="K1352" s="82"/>
      <c r="L1352" s="99"/>
    </row>
    <row r="1353" spans="8:12" s="19" customFormat="1">
      <c r="H1353" s="22">
        <f t="shared" si="16"/>
        <v>0</v>
      </c>
      <c r="I1353" s="99"/>
      <c r="J1353" s="99"/>
      <c r="K1353" s="82"/>
      <c r="L1353" s="99"/>
    </row>
    <row r="1354" spans="8:12" s="19" customFormat="1">
      <c r="H1354" s="22">
        <f t="shared" si="16"/>
        <v>0</v>
      </c>
      <c r="I1354" s="99"/>
      <c r="J1354" s="99"/>
      <c r="K1354" s="82"/>
      <c r="L1354" s="99"/>
    </row>
    <row r="1355" spans="8:12" s="19" customFormat="1">
      <c r="H1355" s="22">
        <f t="shared" si="16"/>
        <v>0</v>
      </c>
      <c r="I1355" s="99"/>
      <c r="J1355" s="99"/>
      <c r="K1355" s="82"/>
      <c r="L1355" s="99"/>
    </row>
    <row r="1356" spans="8:12" s="19" customFormat="1">
      <c r="H1356" s="22">
        <f t="shared" si="16"/>
        <v>0</v>
      </c>
      <c r="I1356" s="99"/>
      <c r="J1356" s="99"/>
      <c r="K1356" s="82"/>
      <c r="L1356" s="99"/>
    </row>
    <row r="1357" spans="8:12" s="19" customFormat="1">
      <c r="H1357" s="22">
        <f t="shared" si="16"/>
        <v>0</v>
      </c>
      <c r="I1357" s="99"/>
      <c r="J1357" s="99"/>
      <c r="K1357" s="82"/>
      <c r="L1357" s="99"/>
    </row>
    <row r="1358" spans="8:12" s="19" customFormat="1">
      <c r="H1358" s="22">
        <f t="shared" si="16"/>
        <v>0</v>
      </c>
      <c r="I1358" s="99"/>
      <c r="J1358" s="99"/>
      <c r="K1358" s="82"/>
      <c r="L1358" s="99"/>
    </row>
    <row r="1359" spans="8:12" s="19" customFormat="1">
      <c r="H1359" s="22">
        <f t="shared" si="16"/>
        <v>0</v>
      </c>
      <c r="I1359" s="99"/>
      <c r="J1359" s="99"/>
      <c r="K1359" s="82"/>
      <c r="L1359" s="99"/>
    </row>
    <row r="1360" spans="8:12" s="19" customFormat="1">
      <c r="H1360" s="22">
        <f t="shared" si="16"/>
        <v>0</v>
      </c>
      <c r="I1360" s="99"/>
      <c r="J1360" s="99"/>
      <c r="K1360" s="82"/>
      <c r="L1360" s="99"/>
    </row>
    <row r="1361" spans="8:12" s="19" customFormat="1">
      <c r="H1361" s="22">
        <f t="shared" si="16"/>
        <v>0</v>
      </c>
      <c r="I1361" s="99"/>
      <c r="J1361" s="99"/>
      <c r="K1361" s="82"/>
      <c r="L1361" s="99"/>
    </row>
    <row r="1362" spans="8:12" s="19" customFormat="1">
      <c r="H1362" s="22">
        <f t="shared" si="16"/>
        <v>0</v>
      </c>
      <c r="I1362" s="99"/>
      <c r="J1362" s="99"/>
      <c r="K1362" s="82"/>
      <c r="L1362" s="99"/>
    </row>
    <row r="1363" spans="8:12" s="19" customFormat="1">
      <c r="H1363" s="22">
        <f t="shared" si="16"/>
        <v>0</v>
      </c>
      <c r="I1363" s="99"/>
      <c r="J1363" s="99"/>
      <c r="K1363" s="82"/>
      <c r="L1363" s="99"/>
    </row>
    <row r="1364" spans="8:12" s="19" customFormat="1">
      <c r="H1364" s="22">
        <f t="shared" si="16"/>
        <v>0</v>
      </c>
      <c r="I1364" s="99"/>
      <c r="J1364" s="99"/>
      <c r="K1364" s="82"/>
      <c r="L1364" s="99"/>
    </row>
    <row r="1365" spans="8:12" s="19" customFormat="1">
      <c r="H1365" s="22">
        <f t="shared" si="16"/>
        <v>0</v>
      </c>
      <c r="I1365" s="99"/>
      <c r="J1365" s="99"/>
      <c r="K1365" s="82"/>
      <c r="L1365" s="99"/>
    </row>
    <row r="1366" spans="8:12" s="19" customFormat="1">
      <c r="H1366" s="22">
        <f t="shared" si="16"/>
        <v>0</v>
      </c>
      <c r="I1366" s="99"/>
      <c r="J1366" s="99"/>
      <c r="K1366" s="82"/>
      <c r="L1366" s="99"/>
    </row>
    <row r="1367" spans="8:12" s="19" customFormat="1">
      <c r="H1367" s="22">
        <f t="shared" si="16"/>
        <v>0</v>
      </c>
      <c r="I1367" s="99"/>
      <c r="J1367" s="99"/>
      <c r="K1367" s="82"/>
      <c r="L1367" s="99"/>
    </row>
    <row r="1368" spans="8:12" s="19" customFormat="1">
      <c r="H1368" s="22">
        <f t="shared" si="16"/>
        <v>0</v>
      </c>
      <c r="I1368" s="99"/>
      <c r="J1368" s="99"/>
      <c r="K1368" s="82"/>
      <c r="L1368" s="99"/>
    </row>
    <row r="1369" spans="8:12" s="19" customFormat="1">
      <c r="H1369" s="22">
        <f t="shared" si="16"/>
        <v>0</v>
      </c>
      <c r="I1369" s="99"/>
      <c r="J1369" s="99"/>
      <c r="K1369" s="82"/>
      <c r="L1369" s="99"/>
    </row>
    <row r="1370" spans="8:12" s="19" customFormat="1">
      <c r="H1370" s="22">
        <f t="shared" si="16"/>
        <v>0</v>
      </c>
      <c r="I1370" s="99"/>
      <c r="J1370" s="99"/>
      <c r="K1370" s="82"/>
      <c r="L1370" s="99"/>
    </row>
    <row r="1371" spans="8:12" s="19" customFormat="1">
      <c r="H1371" s="22">
        <f t="shared" si="16"/>
        <v>0</v>
      </c>
      <c r="I1371" s="99"/>
      <c r="J1371" s="99"/>
      <c r="K1371" s="82"/>
      <c r="L1371" s="99"/>
    </row>
    <row r="1372" spans="8:12" s="19" customFormat="1">
      <c r="H1372" s="22">
        <f t="shared" si="16"/>
        <v>0</v>
      </c>
      <c r="I1372" s="99"/>
      <c r="J1372" s="99"/>
      <c r="K1372" s="82"/>
      <c r="L1372" s="99"/>
    </row>
    <row r="1373" spans="8:12" s="19" customFormat="1">
      <c r="H1373" s="22">
        <f t="shared" si="16"/>
        <v>0</v>
      </c>
      <c r="I1373" s="99"/>
      <c r="J1373" s="99"/>
      <c r="K1373" s="82"/>
      <c r="L1373" s="99"/>
    </row>
    <row r="1374" spans="8:12" s="19" customFormat="1">
      <c r="H1374" s="22">
        <f t="shared" si="16"/>
        <v>0</v>
      </c>
      <c r="I1374" s="99"/>
      <c r="J1374" s="99"/>
      <c r="K1374" s="82"/>
      <c r="L1374" s="99"/>
    </row>
    <row r="1375" spans="8:12" s="19" customFormat="1">
      <c r="H1375" s="22">
        <f t="shared" si="16"/>
        <v>0</v>
      </c>
      <c r="I1375" s="99"/>
      <c r="J1375" s="99"/>
      <c r="K1375" s="82"/>
      <c r="L1375" s="99"/>
    </row>
    <row r="1376" spans="8:12" s="19" customFormat="1">
      <c r="H1376" s="22">
        <f t="shared" si="16"/>
        <v>0</v>
      </c>
      <c r="I1376" s="99"/>
      <c r="J1376" s="99"/>
      <c r="K1376" s="82"/>
      <c r="L1376" s="99"/>
    </row>
    <row r="1377" spans="8:12" s="19" customFormat="1">
      <c r="H1377" s="22">
        <f t="shared" si="16"/>
        <v>0</v>
      </c>
      <c r="I1377" s="99"/>
      <c r="J1377" s="99"/>
      <c r="K1377" s="82"/>
      <c r="L1377" s="99"/>
    </row>
    <row r="1378" spans="8:12" s="19" customFormat="1">
      <c r="H1378" s="22">
        <f t="shared" si="16"/>
        <v>0</v>
      </c>
      <c r="I1378" s="99"/>
      <c r="J1378" s="99"/>
      <c r="K1378" s="82"/>
      <c r="L1378" s="99"/>
    </row>
    <row r="1379" spans="8:12" s="19" customFormat="1">
      <c r="H1379" s="22">
        <f t="shared" si="16"/>
        <v>0</v>
      </c>
      <c r="I1379" s="99"/>
      <c r="J1379" s="99"/>
      <c r="K1379" s="82"/>
      <c r="L1379" s="99"/>
    </row>
    <row r="1380" spans="8:12" s="19" customFormat="1">
      <c r="H1380" s="22">
        <f t="shared" si="16"/>
        <v>0</v>
      </c>
      <c r="I1380" s="99"/>
      <c r="J1380" s="99"/>
      <c r="K1380" s="82"/>
      <c r="L1380" s="99"/>
    </row>
    <row r="1381" spans="8:12" s="19" customFormat="1">
      <c r="H1381" s="22">
        <f t="shared" si="16"/>
        <v>0</v>
      </c>
      <c r="I1381" s="99"/>
      <c r="J1381" s="99"/>
      <c r="K1381" s="82"/>
      <c r="L1381" s="99"/>
    </row>
    <row r="1382" spans="8:12" s="19" customFormat="1">
      <c r="H1382" s="22">
        <f t="shared" si="16"/>
        <v>0</v>
      </c>
      <c r="I1382" s="99"/>
      <c r="J1382" s="99"/>
      <c r="K1382" s="82"/>
      <c r="L1382" s="99"/>
    </row>
    <row r="1383" spans="8:12" s="19" customFormat="1">
      <c r="H1383" s="22">
        <f t="shared" si="16"/>
        <v>0</v>
      </c>
      <c r="I1383" s="99"/>
      <c r="J1383" s="99"/>
      <c r="K1383" s="82"/>
      <c r="L1383" s="99"/>
    </row>
    <row r="1384" spans="8:12" s="19" customFormat="1">
      <c r="H1384" s="22">
        <f t="shared" si="16"/>
        <v>0</v>
      </c>
      <c r="I1384" s="99"/>
      <c r="J1384" s="99"/>
      <c r="K1384" s="82"/>
      <c r="L1384" s="99"/>
    </row>
    <row r="1385" spans="8:12" s="19" customFormat="1">
      <c r="H1385" s="22">
        <f t="shared" si="16"/>
        <v>0</v>
      </c>
      <c r="I1385" s="99"/>
      <c r="J1385" s="99"/>
      <c r="K1385" s="82"/>
      <c r="L1385" s="99"/>
    </row>
    <row r="1386" spans="8:12" s="19" customFormat="1">
      <c r="H1386" s="22">
        <f t="shared" si="16"/>
        <v>0</v>
      </c>
      <c r="I1386" s="99"/>
      <c r="J1386" s="99"/>
      <c r="K1386" s="82"/>
      <c r="L1386" s="99"/>
    </row>
    <row r="1387" spans="8:12" s="19" customFormat="1">
      <c r="H1387" s="22">
        <f t="shared" si="16"/>
        <v>0</v>
      </c>
      <c r="I1387" s="99"/>
      <c r="J1387" s="99"/>
      <c r="K1387" s="82"/>
      <c r="L1387" s="99"/>
    </row>
    <row r="1388" spans="8:12" s="19" customFormat="1">
      <c r="H1388" s="22">
        <f t="shared" si="16"/>
        <v>0</v>
      </c>
      <c r="I1388" s="99"/>
      <c r="J1388" s="99"/>
      <c r="K1388" s="82"/>
      <c r="L1388" s="99"/>
    </row>
    <row r="1389" spans="8:12" s="19" customFormat="1">
      <c r="H1389" s="22">
        <f t="shared" si="16"/>
        <v>0</v>
      </c>
      <c r="I1389" s="99"/>
      <c r="J1389" s="99"/>
      <c r="K1389" s="82"/>
      <c r="L1389" s="99"/>
    </row>
    <row r="1390" spans="8:12" s="19" customFormat="1">
      <c r="H1390" s="22">
        <f t="shared" si="16"/>
        <v>0</v>
      </c>
      <c r="I1390" s="99"/>
      <c r="J1390" s="99"/>
      <c r="K1390" s="82"/>
      <c r="L1390" s="99"/>
    </row>
    <row r="1391" spans="8:12" s="19" customFormat="1">
      <c r="H1391" s="22">
        <f t="shared" si="16"/>
        <v>0</v>
      </c>
      <c r="I1391" s="99"/>
      <c r="J1391" s="99"/>
      <c r="K1391" s="82"/>
      <c r="L1391" s="99"/>
    </row>
    <row r="1392" spans="8:12" s="19" customFormat="1">
      <c r="H1392" s="22">
        <f t="shared" si="16"/>
        <v>0</v>
      </c>
      <c r="I1392" s="99"/>
      <c r="J1392" s="99"/>
      <c r="K1392" s="82"/>
      <c r="L1392" s="99"/>
    </row>
    <row r="1393" spans="8:12" s="19" customFormat="1">
      <c r="H1393" s="22">
        <f t="shared" si="16"/>
        <v>0</v>
      </c>
      <c r="I1393" s="99"/>
      <c r="J1393" s="99"/>
      <c r="K1393" s="82"/>
      <c r="L1393" s="99"/>
    </row>
    <row r="1394" spans="8:12" s="19" customFormat="1">
      <c r="H1394" s="22">
        <f t="shared" si="16"/>
        <v>0</v>
      </c>
      <c r="I1394" s="99"/>
      <c r="J1394" s="99"/>
      <c r="K1394" s="82"/>
      <c r="L1394" s="99"/>
    </row>
    <row r="1395" spans="8:12" s="19" customFormat="1">
      <c r="H1395" s="22">
        <f t="shared" si="16"/>
        <v>0</v>
      </c>
      <c r="I1395" s="99"/>
      <c r="J1395" s="99"/>
      <c r="K1395" s="82"/>
      <c r="L1395" s="99"/>
    </row>
    <row r="1396" spans="8:12" s="19" customFormat="1">
      <c r="H1396" s="22">
        <f t="shared" si="16"/>
        <v>0</v>
      </c>
      <c r="I1396" s="99"/>
      <c r="J1396" s="99"/>
      <c r="K1396" s="82"/>
      <c r="L1396" s="99"/>
    </row>
    <row r="1397" spans="8:12" s="19" customFormat="1">
      <c r="H1397" s="22">
        <f t="shared" si="16"/>
        <v>0</v>
      </c>
      <c r="I1397" s="99"/>
      <c r="J1397" s="99"/>
      <c r="K1397" s="82"/>
      <c r="L1397" s="99"/>
    </row>
    <row r="1398" spans="8:12" s="19" customFormat="1">
      <c r="H1398" s="22">
        <f t="shared" si="16"/>
        <v>0</v>
      </c>
      <c r="I1398" s="99"/>
      <c r="J1398" s="99"/>
      <c r="K1398" s="82"/>
      <c r="L1398" s="99"/>
    </row>
    <row r="1399" spans="8:12" s="19" customFormat="1">
      <c r="H1399" s="22">
        <f t="shared" si="16"/>
        <v>0</v>
      </c>
      <c r="I1399" s="99"/>
      <c r="J1399" s="99"/>
      <c r="K1399" s="82"/>
      <c r="L1399" s="99"/>
    </row>
    <row r="1400" spans="8:12" s="19" customFormat="1">
      <c r="H1400" s="22">
        <f t="shared" si="16"/>
        <v>0</v>
      </c>
      <c r="I1400" s="99"/>
      <c r="J1400" s="99"/>
      <c r="K1400" s="82"/>
      <c r="L1400" s="99"/>
    </row>
    <row r="1401" spans="8:12" s="19" customFormat="1">
      <c r="H1401" s="22">
        <f t="shared" si="16"/>
        <v>0</v>
      </c>
      <c r="I1401" s="99"/>
      <c r="J1401" s="99"/>
      <c r="K1401" s="82"/>
      <c r="L1401" s="99"/>
    </row>
    <row r="1402" spans="8:12" s="19" customFormat="1">
      <c r="H1402" s="22">
        <f t="shared" si="16"/>
        <v>0</v>
      </c>
      <c r="I1402" s="99"/>
      <c r="J1402" s="99"/>
      <c r="K1402" s="82"/>
      <c r="L1402" s="99"/>
    </row>
    <row r="1403" spans="8:12" s="19" customFormat="1">
      <c r="H1403" s="22">
        <f t="shared" si="16"/>
        <v>0</v>
      </c>
      <c r="I1403" s="99"/>
      <c r="J1403" s="99"/>
      <c r="K1403" s="82"/>
      <c r="L1403" s="99"/>
    </row>
    <row r="1404" spans="8:12" s="19" customFormat="1">
      <c r="H1404" s="22">
        <f t="shared" si="16"/>
        <v>0</v>
      </c>
      <c r="I1404" s="99"/>
      <c r="J1404" s="99"/>
      <c r="K1404" s="82"/>
      <c r="L1404" s="99"/>
    </row>
    <row r="1405" spans="8:12" s="19" customFormat="1">
      <c r="H1405" s="22">
        <f t="shared" si="16"/>
        <v>0</v>
      </c>
      <c r="I1405" s="99"/>
      <c r="J1405" s="99"/>
      <c r="K1405" s="82"/>
      <c r="L1405" s="99"/>
    </row>
    <row r="1406" spans="8:12" s="19" customFormat="1">
      <c r="H1406" s="22">
        <f t="shared" si="16"/>
        <v>0</v>
      </c>
      <c r="I1406" s="99"/>
      <c r="J1406" s="99"/>
      <c r="K1406" s="82"/>
      <c r="L1406" s="99"/>
    </row>
    <row r="1407" spans="8:12" s="19" customFormat="1">
      <c r="H1407" s="22">
        <f t="shared" si="16"/>
        <v>0</v>
      </c>
      <c r="I1407" s="99"/>
      <c r="J1407" s="99"/>
      <c r="K1407" s="82"/>
      <c r="L1407" s="99"/>
    </row>
    <row r="1408" spans="8:12" s="19" customFormat="1">
      <c r="H1408" s="22">
        <f t="shared" si="16"/>
        <v>0</v>
      </c>
      <c r="I1408" s="99"/>
      <c r="J1408" s="99"/>
      <c r="K1408" s="82"/>
      <c r="L1408" s="99"/>
    </row>
    <row r="1409" spans="8:12" s="19" customFormat="1">
      <c r="H1409" s="22">
        <f t="shared" si="16"/>
        <v>0</v>
      </c>
      <c r="I1409" s="99"/>
      <c r="J1409" s="99"/>
      <c r="K1409" s="82"/>
      <c r="L1409" s="99"/>
    </row>
    <row r="1410" spans="8:12" s="19" customFormat="1">
      <c r="H1410" s="22">
        <f t="shared" si="16"/>
        <v>0</v>
      </c>
      <c r="I1410" s="99"/>
      <c r="J1410" s="99"/>
      <c r="K1410" s="82"/>
      <c r="L1410" s="99"/>
    </row>
    <row r="1411" spans="8:12" s="19" customFormat="1">
      <c r="H1411" s="22">
        <f t="shared" si="16"/>
        <v>0</v>
      </c>
      <c r="I1411" s="99"/>
      <c r="J1411" s="99"/>
      <c r="K1411" s="82"/>
      <c r="L1411" s="99"/>
    </row>
    <row r="1412" spans="8:12" s="19" customFormat="1">
      <c r="H1412" s="22">
        <f t="shared" ref="H1412:H1475" si="17">INT($E1412*F1412)</f>
        <v>0</v>
      </c>
      <c r="I1412" s="99"/>
      <c r="J1412" s="99"/>
      <c r="K1412" s="82"/>
      <c r="L1412" s="99"/>
    </row>
    <row r="1413" spans="8:12" s="19" customFormat="1">
      <c r="H1413" s="22">
        <f t="shared" si="17"/>
        <v>0</v>
      </c>
      <c r="I1413" s="99"/>
      <c r="J1413" s="99"/>
      <c r="K1413" s="82"/>
      <c r="L1413" s="99"/>
    </row>
    <row r="1414" spans="8:12" s="19" customFormat="1">
      <c r="H1414" s="22">
        <f t="shared" si="17"/>
        <v>0</v>
      </c>
      <c r="I1414" s="99"/>
      <c r="J1414" s="99"/>
      <c r="K1414" s="82"/>
      <c r="L1414" s="99"/>
    </row>
    <row r="1415" spans="8:12" s="19" customFormat="1">
      <c r="H1415" s="22">
        <f t="shared" si="17"/>
        <v>0</v>
      </c>
      <c r="I1415" s="99"/>
      <c r="J1415" s="99"/>
      <c r="K1415" s="82"/>
      <c r="L1415" s="99"/>
    </row>
    <row r="1416" spans="8:12" s="19" customFormat="1">
      <c r="H1416" s="22">
        <f t="shared" si="17"/>
        <v>0</v>
      </c>
      <c r="I1416" s="99"/>
      <c r="J1416" s="99"/>
      <c r="K1416" s="82"/>
      <c r="L1416" s="99"/>
    </row>
    <row r="1417" spans="8:12" s="19" customFormat="1">
      <c r="H1417" s="22">
        <f t="shared" si="17"/>
        <v>0</v>
      </c>
      <c r="I1417" s="99"/>
      <c r="J1417" s="99"/>
      <c r="K1417" s="82"/>
      <c r="L1417" s="99"/>
    </row>
    <row r="1418" spans="8:12" s="19" customFormat="1">
      <c r="H1418" s="22">
        <f t="shared" si="17"/>
        <v>0</v>
      </c>
      <c r="I1418" s="99"/>
      <c r="J1418" s="99"/>
      <c r="K1418" s="82"/>
      <c r="L1418" s="99"/>
    </row>
    <row r="1419" spans="8:12" s="19" customFormat="1">
      <c r="H1419" s="22">
        <f t="shared" si="17"/>
        <v>0</v>
      </c>
      <c r="I1419" s="99"/>
      <c r="J1419" s="99"/>
      <c r="K1419" s="82"/>
      <c r="L1419" s="99"/>
    </row>
    <row r="1420" spans="8:12" s="19" customFormat="1">
      <c r="H1420" s="22">
        <f t="shared" si="17"/>
        <v>0</v>
      </c>
      <c r="I1420" s="99"/>
      <c r="J1420" s="99"/>
      <c r="K1420" s="82"/>
      <c r="L1420" s="99"/>
    </row>
    <row r="1421" spans="8:12" s="19" customFormat="1">
      <c r="H1421" s="22">
        <f t="shared" si="17"/>
        <v>0</v>
      </c>
      <c r="I1421" s="99"/>
      <c r="J1421" s="99"/>
      <c r="K1421" s="82"/>
      <c r="L1421" s="99"/>
    </row>
    <row r="1422" spans="8:12" s="19" customFormat="1">
      <c r="H1422" s="22">
        <f t="shared" si="17"/>
        <v>0</v>
      </c>
      <c r="I1422" s="99"/>
      <c r="J1422" s="99"/>
      <c r="K1422" s="82"/>
      <c r="L1422" s="99"/>
    </row>
    <row r="1423" spans="8:12" s="19" customFormat="1">
      <c r="H1423" s="22">
        <f t="shared" si="17"/>
        <v>0</v>
      </c>
      <c r="I1423" s="99"/>
      <c r="J1423" s="99"/>
      <c r="K1423" s="82"/>
      <c r="L1423" s="99"/>
    </row>
    <row r="1424" spans="8:12" s="19" customFormat="1">
      <c r="H1424" s="22">
        <f t="shared" si="17"/>
        <v>0</v>
      </c>
      <c r="I1424" s="99"/>
      <c r="J1424" s="99"/>
      <c r="K1424" s="82"/>
      <c r="L1424" s="99"/>
    </row>
    <row r="1425" spans="8:12" s="19" customFormat="1">
      <c r="H1425" s="22">
        <f t="shared" si="17"/>
        <v>0</v>
      </c>
      <c r="I1425" s="99"/>
      <c r="J1425" s="99"/>
      <c r="K1425" s="82"/>
      <c r="L1425" s="99"/>
    </row>
    <row r="1426" spans="8:12" s="19" customFormat="1">
      <c r="H1426" s="22">
        <f t="shared" si="17"/>
        <v>0</v>
      </c>
      <c r="I1426" s="99"/>
      <c r="J1426" s="99"/>
      <c r="K1426" s="82"/>
      <c r="L1426" s="99"/>
    </row>
    <row r="1427" spans="8:12" s="19" customFormat="1">
      <c r="H1427" s="22">
        <f t="shared" si="17"/>
        <v>0</v>
      </c>
      <c r="I1427" s="99"/>
      <c r="J1427" s="99"/>
      <c r="K1427" s="82"/>
      <c r="L1427" s="99"/>
    </row>
    <row r="1428" spans="8:12" s="19" customFormat="1">
      <c r="H1428" s="22">
        <f t="shared" si="17"/>
        <v>0</v>
      </c>
      <c r="I1428" s="99"/>
      <c r="J1428" s="99"/>
      <c r="K1428" s="82"/>
      <c r="L1428" s="99"/>
    </row>
    <row r="1429" spans="8:12" s="19" customFormat="1">
      <c r="H1429" s="22">
        <f t="shared" si="17"/>
        <v>0</v>
      </c>
      <c r="I1429" s="99"/>
      <c r="J1429" s="99"/>
      <c r="K1429" s="82"/>
      <c r="L1429" s="99"/>
    </row>
    <row r="1430" spans="8:12" s="19" customFormat="1">
      <c r="H1430" s="22">
        <f t="shared" si="17"/>
        <v>0</v>
      </c>
      <c r="I1430" s="99"/>
      <c r="J1430" s="99"/>
      <c r="K1430" s="82"/>
      <c r="L1430" s="99"/>
    </row>
    <row r="1431" spans="8:12" s="19" customFormat="1">
      <c r="H1431" s="22">
        <f t="shared" si="17"/>
        <v>0</v>
      </c>
      <c r="I1431" s="99"/>
      <c r="J1431" s="99"/>
      <c r="K1431" s="82"/>
      <c r="L1431" s="99"/>
    </row>
    <row r="1432" spans="8:12" s="19" customFormat="1">
      <c r="H1432" s="22">
        <f t="shared" si="17"/>
        <v>0</v>
      </c>
      <c r="I1432" s="99"/>
      <c r="J1432" s="99"/>
      <c r="K1432" s="82"/>
      <c r="L1432" s="99"/>
    </row>
    <row r="1433" spans="8:12" s="19" customFormat="1">
      <c r="H1433" s="22">
        <f t="shared" si="17"/>
        <v>0</v>
      </c>
      <c r="I1433" s="99"/>
      <c r="J1433" s="99"/>
      <c r="K1433" s="82"/>
      <c r="L1433" s="99"/>
    </row>
    <row r="1434" spans="8:12" s="19" customFormat="1">
      <c r="H1434" s="22">
        <f t="shared" si="17"/>
        <v>0</v>
      </c>
      <c r="I1434" s="99"/>
      <c r="J1434" s="99"/>
      <c r="K1434" s="82"/>
      <c r="L1434" s="99"/>
    </row>
    <row r="1435" spans="8:12" s="19" customFormat="1">
      <c r="H1435" s="22">
        <f t="shared" si="17"/>
        <v>0</v>
      </c>
      <c r="I1435" s="99"/>
      <c r="J1435" s="99"/>
      <c r="K1435" s="82"/>
      <c r="L1435" s="99"/>
    </row>
    <row r="1436" spans="8:12" s="19" customFormat="1">
      <c r="H1436" s="22">
        <f t="shared" si="17"/>
        <v>0</v>
      </c>
      <c r="I1436" s="99"/>
      <c r="J1436" s="99"/>
      <c r="K1436" s="82"/>
      <c r="L1436" s="99"/>
    </row>
    <row r="1437" spans="8:12" s="19" customFormat="1">
      <c r="H1437" s="22">
        <f t="shared" si="17"/>
        <v>0</v>
      </c>
      <c r="I1437" s="99"/>
      <c r="J1437" s="99"/>
      <c r="K1437" s="82"/>
      <c r="L1437" s="99"/>
    </row>
    <row r="1438" spans="8:12" s="19" customFormat="1">
      <c r="H1438" s="22">
        <f t="shared" si="17"/>
        <v>0</v>
      </c>
      <c r="I1438" s="99"/>
      <c r="J1438" s="99"/>
      <c r="K1438" s="82"/>
      <c r="L1438" s="99"/>
    </row>
    <row r="1439" spans="8:12" s="19" customFormat="1">
      <c r="H1439" s="22">
        <f t="shared" si="17"/>
        <v>0</v>
      </c>
      <c r="I1439" s="99"/>
      <c r="J1439" s="99"/>
      <c r="K1439" s="82"/>
      <c r="L1439" s="99"/>
    </row>
    <row r="1440" spans="8:12" s="19" customFormat="1">
      <c r="H1440" s="22">
        <f t="shared" si="17"/>
        <v>0</v>
      </c>
      <c r="I1440" s="99"/>
      <c r="J1440" s="99"/>
      <c r="K1440" s="82"/>
      <c r="L1440" s="99"/>
    </row>
    <row r="1441" spans="8:12" s="19" customFormat="1">
      <c r="H1441" s="22">
        <f t="shared" si="17"/>
        <v>0</v>
      </c>
      <c r="I1441" s="99"/>
      <c r="J1441" s="99"/>
      <c r="K1441" s="82"/>
      <c r="L1441" s="99"/>
    </row>
    <row r="1442" spans="8:12" s="19" customFormat="1">
      <c r="H1442" s="22">
        <f t="shared" si="17"/>
        <v>0</v>
      </c>
      <c r="I1442" s="99"/>
      <c r="J1442" s="99"/>
      <c r="K1442" s="82"/>
      <c r="L1442" s="99"/>
    </row>
    <row r="1443" spans="8:12" s="19" customFormat="1">
      <c r="H1443" s="22">
        <f t="shared" si="17"/>
        <v>0</v>
      </c>
      <c r="I1443" s="99"/>
      <c r="J1443" s="99"/>
      <c r="K1443" s="82"/>
      <c r="L1443" s="99"/>
    </row>
    <row r="1444" spans="8:12" s="19" customFormat="1">
      <c r="H1444" s="22">
        <f t="shared" si="17"/>
        <v>0</v>
      </c>
      <c r="I1444" s="99"/>
      <c r="J1444" s="99"/>
      <c r="K1444" s="82"/>
      <c r="L1444" s="99"/>
    </row>
    <row r="1445" spans="8:12" s="19" customFormat="1">
      <c r="H1445" s="22">
        <f t="shared" si="17"/>
        <v>0</v>
      </c>
      <c r="I1445" s="99"/>
      <c r="J1445" s="99"/>
      <c r="K1445" s="82"/>
      <c r="L1445" s="99"/>
    </row>
    <row r="1446" spans="8:12" s="19" customFormat="1">
      <c r="H1446" s="22">
        <f t="shared" si="17"/>
        <v>0</v>
      </c>
      <c r="I1446" s="99"/>
      <c r="J1446" s="99"/>
      <c r="K1446" s="82"/>
      <c r="L1446" s="99"/>
    </row>
    <row r="1447" spans="8:12" s="19" customFormat="1">
      <c r="H1447" s="22">
        <f t="shared" si="17"/>
        <v>0</v>
      </c>
      <c r="I1447" s="99"/>
      <c r="J1447" s="99"/>
      <c r="K1447" s="82"/>
      <c r="L1447" s="99"/>
    </row>
    <row r="1448" spans="8:12" s="19" customFormat="1">
      <c r="H1448" s="22">
        <f t="shared" si="17"/>
        <v>0</v>
      </c>
      <c r="I1448" s="99"/>
      <c r="J1448" s="99"/>
      <c r="K1448" s="82"/>
      <c r="L1448" s="99"/>
    </row>
    <row r="1449" spans="8:12" s="19" customFormat="1">
      <c r="H1449" s="22">
        <f t="shared" si="17"/>
        <v>0</v>
      </c>
      <c r="I1449" s="99"/>
      <c r="J1449" s="99"/>
      <c r="K1449" s="82"/>
      <c r="L1449" s="99"/>
    </row>
    <row r="1450" spans="8:12" s="19" customFormat="1">
      <c r="H1450" s="22">
        <f t="shared" si="17"/>
        <v>0</v>
      </c>
      <c r="I1450" s="99"/>
      <c r="J1450" s="99"/>
      <c r="K1450" s="82"/>
      <c r="L1450" s="99"/>
    </row>
    <row r="1451" spans="8:12" s="19" customFormat="1">
      <c r="H1451" s="22">
        <f t="shared" si="17"/>
        <v>0</v>
      </c>
      <c r="I1451" s="99"/>
      <c r="J1451" s="99"/>
      <c r="K1451" s="82"/>
      <c r="L1451" s="99"/>
    </row>
    <row r="1452" spans="8:12" s="19" customFormat="1">
      <c r="H1452" s="22">
        <f t="shared" si="17"/>
        <v>0</v>
      </c>
      <c r="I1452" s="99"/>
      <c r="J1452" s="99"/>
      <c r="K1452" s="82"/>
      <c r="L1452" s="99"/>
    </row>
    <row r="1453" spans="8:12" s="19" customFormat="1">
      <c r="H1453" s="22">
        <f t="shared" si="17"/>
        <v>0</v>
      </c>
      <c r="I1453" s="99"/>
      <c r="J1453" s="99"/>
      <c r="K1453" s="82"/>
      <c r="L1453" s="99"/>
    </row>
    <row r="1454" spans="8:12" s="19" customFormat="1">
      <c r="H1454" s="22">
        <f t="shared" si="17"/>
        <v>0</v>
      </c>
      <c r="I1454" s="99"/>
      <c r="J1454" s="99"/>
      <c r="K1454" s="82"/>
      <c r="L1454" s="99"/>
    </row>
    <row r="1455" spans="8:12" s="19" customFormat="1">
      <c r="H1455" s="22">
        <f t="shared" si="17"/>
        <v>0</v>
      </c>
      <c r="I1455" s="99"/>
      <c r="J1455" s="99"/>
      <c r="K1455" s="82"/>
      <c r="L1455" s="99"/>
    </row>
    <row r="1456" spans="8:12" s="19" customFormat="1">
      <c r="H1456" s="22">
        <f t="shared" si="17"/>
        <v>0</v>
      </c>
      <c r="I1456" s="99"/>
      <c r="J1456" s="99"/>
      <c r="K1456" s="82"/>
      <c r="L1456" s="99"/>
    </row>
    <row r="1457" spans="8:12" s="19" customFormat="1">
      <c r="H1457" s="22">
        <f t="shared" si="17"/>
        <v>0</v>
      </c>
      <c r="I1457" s="99"/>
      <c r="J1457" s="99"/>
      <c r="K1457" s="82"/>
      <c r="L1457" s="99"/>
    </row>
    <row r="1458" spans="8:12" s="19" customFormat="1">
      <c r="H1458" s="22">
        <f t="shared" si="17"/>
        <v>0</v>
      </c>
      <c r="I1458" s="99"/>
      <c r="J1458" s="99"/>
      <c r="K1458" s="82"/>
      <c r="L1458" s="99"/>
    </row>
    <row r="1459" spans="8:12" s="19" customFormat="1">
      <c r="H1459" s="22">
        <f t="shared" si="17"/>
        <v>0</v>
      </c>
      <c r="I1459" s="99"/>
      <c r="J1459" s="99"/>
      <c r="K1459" s="82"/>
      <c r="L1459" s="99"/>
    </row>
    <row r="1460" spans="8:12" s="19" customFormat="1">
      <c r="H1460" s="22">
        <f t="shared" si="17"/>
        <v>0</v>
      </c>
      <c r="I1460" s="99"/>
      <c r="J1460" s="99"/>
      <c r="K1460" s="82"/>
      <c r="L1460" s="99"/>
    </row>
    <row r="1461" spans="8:12" s="19" customFormat="1">
      <c r="H1461" s="22">
        <f t="shared" si="17"/>
        <v>0</v>
      </c>
      <c r="I1461" s="99"/>
      <c r="J1461" s="99"/>
      <c r="K1461" s="82"/>
      <c r="L1461" s="99"/>
    </row>
    <row r="1462" spans="8:12" s="19" customFormat="1">
      <c r="H1462" s="22">
        <f t="shared" si="17"/>
        <v>0</v>
      </c>
      <c r="I1462" s="99"/>
      <c r="J1462" s="99"/>
      <c r="K1462" s="82"/>
      <c r="L1462" s="99"/>
    </row>
    <row r="1463" spans="8:12" s="19" customFormat="1">
      <c r="H1463" s="22">
        <f t="shared" si="17"/>
        <v>0</v>
      </c>
      <c r="I1463" s="99"/>
      <c r="J1463" s="99"/>
      <c r="K1463" s="82"/>
      <c r="L1463" s="99"/>
    </row>
    <row r="1464" spans="8:12" s="19" customFormat="1">
      <c r="H1464" s="22">
        <f t="shared" si="17"/>
        <v>0</v>
      </c>
      <c r="I1464" s="99"/>
      <c r="J1464" s="99"/>
      <c r="K1464" s="82"/>
      <c r="L1464" s="99"/>
    </row>
    <row r="1465" spans="8:12" s="19" customFormat="1">
      <c r="H1465" s="22">
        <f t="shared" si="17"/>
        <v>0</v>
      </c>
      <c r="I1465" s="99"/>
      <c r="J1465" s="99"/>
      <c r="K1465" s="82"/>
      <c r="L1465" s="99"/>
    </row>
    <row r="1466" spans="8:12" s="19" customFormat="1">
      <c r="H1466" s="22">
        <f t="shared" si="17"/>
        <v>0</v>
      </c>
      <c r="I1466" s="99"/>
      <c r="J1466" s="99"/>
      <c r="K1466" s="82"/>
      <c r="L1466" s="99"/>
    </row>
    <row r="1467" spans="8:12" s="19" customFormat="1">
      <c r="H1467" s="22">
        <f t="shared" si="17"/>
        <v>0</v>
      </c>
      <c r="I1467" s="99"/>
      <c r="J1467" s="99"/>
      <c r="K1467" s="82"/>
      <c r="L1467" s="99"/>
    </row>
    <row r="1468" spans="8:12" s="19" customFormat="1">
      <c r="H1468" s="22">
        <f t="shared" si="17"/>
        <v>0</v>
      </c>
      <c r="I1468" s="99"/>
      <c r="J1468" s="99"/>
      <c r="K1468" s="82"/>
      <c r="L1468" s="99"/>
    </row>
    <row r="1469" spans="8:12" s="19" customFormat="1">
      <c r="H1469" s="22">
        <f t="shared" si="17"/>
        <v>0</v>
      </c>
      <c r="I1469" s="99"/>
      <c r="J1469" s="99"/>
      <c r="K1469" s="82"/>
      <c r="L1469" s="99"/>
    </row>
    <row r="1470" spans="8:12" s="19" customFormat="1">
      <c r="H1470" s="22">
        <f t="shared" si="17"/>
        <v>0</v>
      </c>
      <c r="I1470" s="99"/>
      <c r="J1470" s="99"/>
      <c r="K1470" s="82"/>
      <c r="L1470" s="99"/>
    </row>
    <row r="1471" spans="8:12" s="19" customFormat="1">
      <c r="H1471" s="22">
        <f t="shared" si="17"/>
        <v>0</v>
      </c>
      <c r="I1471" s="99"/>
      <c r="J1471" s="99"/>
      <c r="K1471" s="82"/>
      <c r="L1471" s="99"/>
    </row>
    <row r="1472" spans="8:12" s="19" customFormat="1">
      <c r="H1472" s="22">
        <f t="shared" si="17"/>
        <v>0</v>
      </c>
      <c r="I1472" s="99"/>
      <c r="J1472" s="99"/>
      <c r="K1472" s="82"/>
      <c r="L1472" s="99"/>
    </row>
    <row r="1473" spans="8:12" s="19" customFormat="1">
      <c r="H1473" s="22">
        <f t="shared" si="17"/>
        <v>0</v>
      </c>
      <c r="I1473" s="99"/>
      <c r="J1473" s="99"/>
      <c r="K1473" s="82"/>
      <c r="L1473" s="99"/>
    </row>
    <row r="1474" spans="8:12" s="19" customFormat="1">
      <c r="H1474" s="22">
        <f t="shared" si="17"/>
        <v>0</v>
      </c>
      <c r="I1474" s="99"/>
      <c r="J1474" s="99"/>
      <c r="K1474" s="82"/>
      <c r="L1474" s="99"/>
    </row>
    <row r="1475" spans="8:12" s="19" customFormat="1">
      <c r="H1475" s="22">
        <f t="shared" si="17"/>
        <v>0</v>
      </c>
      <c r="I1475" s="99"/>
      <c r="J1475" s="99"/>
      <c r="K1475" s="82"/>
      <c r="L1475" s="99"/>
    </row>
    <row r="1476" spans="8:12" s="19" customFormat="1">
      <c r="H1476" s="22">
        <f t="shared" ref="H1476:H1539" si="18">INT($E1476*F1476)</f>
        <v>0</v>
      </c>
      <c r="I1476" s="99"/>
      <c r="J1476" s="99"/>
      <c r="K1476" s="82"/>
      <c r="L1476" s="99"/>
    </row>
    <row r="1477" spans="8:12" s="19" customFormat="1">
      <c r="H1477" s="22">
        <f t="shared" si="18"/>
        <v>0</v>
      </c>
      <c r="I1477" s="99"/>
      <c r="J1477" s="99"/>
      <c r="K1477" s="82"/>
      <c r="L1477" s="99"/>
    </row>
    <row r="1478" spans="8:12" s="19" customFormat="1">
      <c r="H1478" s="22">
        <f t="shared" si="18"/>
        <v>0</v>
      </c>
      <c r="I1478" s="99"/>
      <c r="J1478" s="99"/>
      <c r="K1478" s="82"/>
      <c r="L1478" s="99"/>
    </row>
    <row r="1479" spans="8:12" s="19" customFormat="1">
      <c r="H1479" s="22">
        <f t="shared" si="18"/>
        <v>0</v>
      </c>
      <c r="I1479" s="99"/>
      <c r="J1479" s="99"/>
      <c r="K1479" s="82"/>
      <c r="L1479" s="99"/>
    </row>
    <row r="1480" spans="8:12" s="19" customFormat="1">
      <c r="H1480" s="22">
        <f t="shared" si="18"/>
        <v>0</v>
      </c>
      <c r="I1480" s="99"/>
      <c r="J1480" s="99"/>
      <c r="K1480" s="82"/>
      <c r="L1480" s="99"/>
    </row>
    <row r="1481" spans="8:12" s="19" customFormat="1">
      <c r="H1481" s="22">
        <f t="shared" si="18"/>
        <v>0</v>
      </c>
      <c r="I1481" s="99"/>
      <c r="J1481" s="99"/>
      <c r="K1481" s="82"/>
      <c r="L1481" s="99"/>
    </row>
    <row r="1482" spans="8:12" s="19" customFormat="1">
      <c r="H1482" s="22">
        <f t="shared" si="18"/>
        <v>0</v>
      </c>
      <c r="I1482" s="99"/>
      <c r="J1482" s="99"/>
      <c r="K1482" s="82"/>
      <c r="L1482" s="99"/>
    </row>
    <row r="1483" spans="8:12" s="19" customFormat="1">
      <c r="H1483" s="22">
        <f t="shared" si="18"/>
        <v>0</v>
      </c>
      <c r="I1483" s="99"/>
      <c r="J1483" s="99"/>
      <c r="K1483" s="82"/>
      <c r="L1483" s="99"/>
    </row>
    <row r="1484" spans="8:12" s="19" customFormat="1">
      <c r="H1484" s="22">
        <f t="shared" si="18"/>
        <v>0</v>
      </c>
      <c r="I1484" s="99"/>
      <c r="J1484" s="99"/>
      <c r="K1484" s="82"/>
      <c r="L1484" s="99"/>
    </row>
    <row r="1485" spans="8:12" s="19" customFormat="1">
      <c r="H1485" s="22">
        <f t="shared" si="18"/>
        <v>0</v>
      </c>
      <c r="I1485" s="99"/>
      <c r="J1485" s="99"/>
      <c r="K1485" s="82"/>
      <c r="L1485" s="99"/>
    </row>
    <row r="1486" spans="8:12" s="19" customFormat="1">
      <c r="H1486" s="22">
        <f t="shared" si="18"/>
        <v>0</v>
      </c>
      <c r="I1486" s="99"/>
      <c r="J1486" s="99"/>
      <c r="K1486" s="82"/>
      <c r="L1486" s="99"/>
    </row>
    <row r="1487" spans="8:12" s="19" customFormat="1">
      <c r="H1487" s="22">
        <f t="shared" si="18"/>
        <v>0</v>
      </c>
      <c r="I1487" s="99"/>
      <c r="J1487" s="99"/>
      <c r="K1487" s="82"/>
      <c r="L1487" s="99"/>
    </row>
    <row r="1488" spans="8:12" s="19" customFormat="1">
      <c r="H1488" s="22">
        <f t="shared" si="18"/>
        <v>0</v>
      </c>
      <c r="I1488" s="99"/>
      <c r="J1488" s="99"/>
      <c r="K1488" s="82"/>
      <c r="L1488" s="99"/>
    </row>
    <row r="1489" spans="8:12" s="19" customFormat="1">
      <c r="H1489" s="22">
        <f t="shared" si="18"/>
        <v>0</v>
      </c>
      <c r="I1489" s="99"/>
      <c r="J1489" s="99"/>
      <c r="K1489" s="82"/>
      <c r="L1489" s="99"/>
    </row>
    <row r="1490" spans="8:12" s="19" customFormat="1">
      <c r="H1490" s="22">
        <f t="shared" si="18"/>
        <v>0</v>
      </c>
      <c r="I1490" s="99"/>
      <c r="J1490" s="99"/>
      <c r="K1490" s="82"/>
      <c r="L1490" s="99"/>
    </row>
    <row r="1491" spans="8:12" s="19" customFormat="1">
      <c r="H1491" s="22">
        <f t="shared" si="18"/>
        <v>0</v>
      </c>
      <c r="I1491" s="99"/>
      <c r="J1491" s="99"/>
      <c r="K1491" s="82"/>
      <c r="L1491" s="99"/>
    </row>
    <row r="1492" spans="8:12" s="19" customFormat="1">
      <c r="H1492" s="22">
        <f t="shared" si="18"/>
        <v>0</v>
      </c>
      <c r="I1492" s="99"/>
      <c r="J1492" s="99"/>
      <c r="K1492" s="82"/>
      <c r="L1492" s="99"/>
    </row>
    <row r="1493" spans="8:12" s="19" customFormat="1">
      <c r="H1493" s="22">
        <f t="shared" si="18"/>
        <v>0</v>
      </c>
      <c r="I1493" s="99"/>
      <c r="J1493" s="99"/>
      <c r="K1493" s="82"/>
      <c r="L1493" s="99"/>
    </row>
    <row r="1494" spans="8:12" s="19" customFormat="1">
      <c r="H1494" s="22">
        <f t="shared" si="18"/>
        <v>0</v>
      </c>
      <c r="I1494" s="99"/>
      <c r="J1494" s="99"/>
      <c r="K1494" s="82"/>
      <c r="L1494" s="99"/>
    </row>
    <row r="1495" spans="8:12" s="19" customFormat="1">
      <c r="H1495" s="22">
        <f t="shared" si="18"/>
        <v>0</v>
      </c>
      <c r="I1495" s="99"/>
      <c r="J1495" s="99"/>
      <c r="K1495" s="82"/>
      <c r="L1495" s="99"/>
    </row>
    <row r="1496" spans="8:12" s="19" customFormat="1">
      <c r="H1496" s="22">
        <f t="shared" si="18"/>
        <v>0</v>
      </c>
      <c r="I1496" s="99"/>
      <c r="J1496" s="99"/>
      <c r="K1496" s="82"/>
      <c r="L1496" s="99"/>
    </row>
    <row r="1497" spans="8:12" s="19" customFormat="1">
      <c r="H1497" s="22">
        <f t="shared" si="18"/>
        <v>0</v>
      </c>
      <c r="I1497" s="99"/>
      <c r="J1497" s="99"/>
      <c r="K1497" s="82"/>
      <c r="L1497" s="99"/>
    </row>
    <row r="1498" spans="8:12" s="19" customFormat="1">
      <c r="H1498" s="22">
        <f t="shared" si="18"/>
        <v>0</v>
      </c>
      <c r="I1498" s="99"/>
      <c r="J1498" s="99"/>
      <c r="K1498" s="82"/>
      <c r="L1498" s="99"/>
    </row>
    <row r="1499" spans="8:12" s="19" customFormat="1">
      <c r="H1499" s="22">
        <f t="shared" si="18"/>
        <v>0</v>
      </c>
      <c r="I1499" s="99"/>
      <c r="J1499" s="99"/>
      <c r="K1499" s="82"/>
      <c r="L1499" s="99"/>
    </row>
    <row r="1500" spans="8:12" s="19" customFormat="1">
      <c r="H1500" s="22">
        <f t="shared" si="18"/>
        <v>0</v>
      </c>
      <c r="I1500" s="99"/>
      <c r="J1500" s="99"/>
      <c r="K1500" s="82"/>
      <c r="L1500" s="99"/>
    </row>
    <row r="1501" spans="8:12" s="19" customFormat="1">
      <c r="H1501" s="22">
        <f t="shared" si="18"/>
        <v>0</v>
      </c>
      <c r="I1501" s="99"/>
      <c r="J1501" s="99"/>
      <c r="K1501" s="82"/>
      <c r="L1501" s="99"/>
    </row>
    <row r="1502" spans="8:12" s="19" customFormat="1">
      <c r="H1502" s="22">
        <f t="shared" si="18"/>
        <v>0</v>
      </c>
      <c r="I1502" s="99"/>
      <c r="J1502" s="99"/>
      <c r="K1502" s="82"/>
      <c r="L1502" s="99"/>
    </row>
    <row r="1503" spans="8:12" s="19" customFormat="1">
      <c r="H1503" s="22">
        <f t="shared" si="18"/>
        <v>0</v>
      </c>
      <c r="I1503" s="99"/>
      <c r="J1503" s="99"/>
      <c r="K1503" s="82"/>
      <c r="L1503" s="99"/>
    </row>
    <row r="1504" spans="8:12" s="19" customFormat="1">
      <c r="H1504" s="22">
        <f t="shared" si="18"/>
        <v>0</v>
      </c>
      <c r="I1504" s="99"/>
      <c r="J1504" s="99"/>
      <c r="K1504" s="82"/>
      <c r="L1504" s="99"/>
    </row>
    <row r="1505" spans="8:12" s="19" customFormat="1">
      <c r="H1505" s="22">
        <f t="shared" si="18"/>
        <v>0</v>
      </c>
      <c r="I1505" s="99"/>
      <c r="J1505" s="99"/>
      <c r="K1505" s="82"/>
      <c r="L1505" s="99"/>
    </row>
    <row r="1506" spans="8:12" s="19" customFormat="1">
      <c r="H1506" s="22">
        <f t="shared" si="18"/>
        <v>0</v>
      </c>
      <c r="I1506" s="99"/>
      <c r="J1506" s="99"/>
      <c r="K1506" s="82"/>
      <c r="L1506" s="99"/>
    </row>
    <row r="1507" spans="8:12" s="19" customFormat="1">
      <c r="H1507" s="22">
        <f t="shared" si="18"/>
        <v>0</v>
      </c>
      <c r="I1507" s="99"/>
      <c r="J1507" s="99"/>
      <c r="K1507" s="82"/>
      <c r="L1507" s="99"/>
    </row>
    <row r="1508" spans="8:12" s="19" customFormat="1">
      <c r="H1508" s="22">
        <f t="shared" si="18"/>
        <v>0</v>
      </c>
      <c r="I1508" s="99"/>
      <c r="J1508" s="99"/>
      <c r="K1508" s="82"/>
      <c r="L1508" s="99"/>
    </row>
    <row r="1509" spans="8:12" s="19" customFormat="1">
      <c r="H1509" s="22">
        <f t="shared" si="18"/>
        <v>0</v>
      </c>
      <c r="I1509" s="99"/>
      <c r="J1509" s="99"/>
      <c r="K1509" s="82"/>
      <c r="L1509" s="99"/>
    </row>
    <row r="1510" spans="8:12" s="19" customFormat="1">
      <c r="H1510" s="22">
        <f t="shared" si="18"/>
        <v>0</v>
      </c>
      <c r="I1510" s="99"/>
      <c r="J1510" s="99"/>
      <c r="K1510" s="82"/>
      <c r="L1510" s="99"/>
    </row>
    <row r="1511" spans="8:12" s="19" customFormat="1">
      <c r="H1511" s="22">
        <f t="shared" si="18"/>
        <v>0</v>
      </c>
      <c r="I1511" s="99"/>
      <c r="J1511" s="99"/>
      <c r="K1511" s="82"/>
      <c r="L1511" s="99"/>
    </row>
    <row r="1512" spans="8:12" s="19" customFormat="1">
      <c r="H1512" s="22">
        <f t="shared" si="18"/>
        <v>0</v>
      </c>
      <c r="I1512" s="99"/>
      <c r="J1512" s="99"/>
      <c r="K1512" s="82"/>
      <c r="L1512" s="99"/>
    </row>
    <row r="1513" spans="8:12" s="19" customFormat="1">
      <c r="H1513" s="22">
        <f t="shared" si="18"/>
        <v>0</v>
      </c>
      <c r="I1513" s="99"/>
      <c r="J1513" s="99"/>
      <c r="K1513" s="82"/>
      <c r="L1513" s="99"/>
    </row>
    <row r="1514" spans="8:12" s="19" customFormat="1">
      <c r="H1514" s="22">
        <f t="shared" si="18"/>
        <v>0</v>
      </c>
      <c r="I1514" s="99"/>
      <c r="J1514" s="99"/>
      <c r="K1514" s="82"/>
      <c r="L1514" s="99"/>
    </row>
    <row r="1515" spans="8:12" s="19" customFormat="1">
      <c r="H1515" s="22">
        <f t="shared" si="18"/>
        <v>0</v>
      </c>
      <c r="I1515" s="99"/>
      <c r="J1515" s="99"/>
      <c r="K1515" s="82"/>
      <c r="L1515" s="99"/>
    </row>
    <row r="1516" spans="8:12" s="19" customFormat="1">
      <c r="H1516" s="22">
        <f t="shared" si="18"/>
        <v>0</v>
      </c>
      <c r="I1516" s="99"/>
      <c r="J1516" s="99"/>
      <c r="K1516" s="82"/>
      <c r="L1516" s="99"/>
    </row>
    <row r="1517" spans="8:12" s="19" customFormat="1">
      <c r="H1517" s="22">
        <f t="shared" si="18"/>
        <v>0</v>
      </c>
      <c r="I1517" s="99"/>
      <c r="J1517" s="99"/>
      <c r="K1517" s="82"/>
      <c r="L1517" s="99"/>
    </row>
    <row r="1518" spans="8:12" s="19" customFormat="1">
      <c r="H1518" s="22">
        <f t="shared" si="18"/>
        <v>0</v>
      </c>
      <c r="I1518" s="99"/>
      <c r="J1518" s="99"/>
      <c r="K1518" s="82"/>
      <c r="L1518" s="99"/>
    </row>
    <row r="1519" spans="8:12" s="19" customFormat="1">
      <c r="H1519" s="22">
        <f t="shared" si="18"/>
        <v>0</v>
      </c>
      <c r="I1519" s="99"/>
      <c r="J1519" s="99"/>
      <c r="K1519" s="82"/>
      <c r="L1519" s="99"/>
    </row>
    <row r="1520" spans="8:12" s="19" customFormat="1">
      <c r="H1520" s="22">
        <f t="shared" si="18"/>
        <v>0</v>
      </c>
      <c r="I1520" s="99"/>
      <c r="J1520" s="99"/>
      <c r="K1520" s="82"/>
      <c r="L1520" s="99"/>
    </row>
    <row r="1521" spans="8:12" s="19" customFormat="1">
      <c r="H1521" s="22">
        <f t="shared" si="18"/>
        <v>0</v>
      </c>
      <c r="I1521" s="99"/>
      <c r="J1521" s="99"/>
      <c r="K1521" s="82"/>
      <c r="L1521" s="99"/>
    </row>
    <row r="1522" spans="8:12" s="19" customFormat="1">
      <c r="H1522" s="22">
        <f t="shared" si="18"/>
        <v>0</v>
      </c>
      <c r="I1522" s="99"/>
      <c r="J1522" s="99"/>
      <c r="K1522" s="82"/>
      <c r="L1522" s="99"/>
    </row>
    <row r="1523" spans="8:12" s="19" customFormat="1">
      <c r="H1523" s="22">
        <f t="shared" si="18"/>
        <v>0</v>
      </c>
      <c r="I1523" s="99"/>
      <c r="J1523" s="99"/>
      <c r="K1523" s="82"/>
      <c r="L1523" s="99"/>
    </row>
    <row r="1524" spans="8:12" s="19" customFormat="1">
      <c r="H1524" s="22">
        <f t="shared" si="18"/>
        <v>0</v>
      </c>
      <c r="I1524" s="99"/>
      <c r="J1524" s="99"/>
      <c r="K1524" s="82"/>
      <c r="L1524" s="99"/>
    </row>
    <row r="1525" spans="8:12" s="19" customFormat="1">
      <c r="H1525" s="22">
        <f t="shared" si="18"/>
        <v>0</v>
      </c>
      <c r="I1525" s="99"/>
      <c r="J1525" s="99"/>
      <c r="K1525" s="82"/>
      <c r="L1525" s="99"/>
    </row>
    <row r="1526" spans="8:12" s="19" customFormat="1">
      <c r="H1526" s="22">
        <f t="shared" si="18"/>
        <v>0</v>
      </c>
      <c r="I1526" s="99"/>
      <c r="J1526" s="99"/>
      <c r="K1526" s="82"/>
      <c r="L1526" s="99"/>
    </row>
    <row r="1527" spans="8:12" s="19" customFormat="1">
      <c r="H1527" s="22">
        <f t="shared" si="18"/>
        <v>0</v>
      </c>
      <c r="I1527" s="99"/>
      <c r="J1527" s="99"/>
      <c r="K1527" s="82"/>
      <c r="L1527" s="99"/>
    </row>
    <row r="1528" spans="8:12" s="19" customFormat="1">
      <c r="H1528" s="22">
        <f t="shared" si="18"/>
        <v>0</v>
      </c>
      <c r="I1528" s="99"/>
      <c r="J1528" s="99"/>
      <c r="K1528" s="82"/>
      <c r="L1528" s="99"/>
    </row>
    <row r="1529" spans="8:12" s="19" customFormat="1">
      <c r="H1529" s="22">
        <f t="shared" si="18"/>
        <v>0</v>
      </c>
      <c r="I1529" s="99"/>
      <c r="J1529" s="99"/>
      <c r="K1529" s="82"/>
      <c r="L1529" s="99"/>
    </row>
    <row r="1530" spans="8:12" s="19" customFormat="1">
      <c r="H1530" s="22">
        <f t="shared" si="18"/>
        <v>0</v>
      </c>
      <c r="I1530" s="99"/>
      <c r="J1530" s="99"/>
      <c r="K1530" s="82"/>
      <c r="L1530" s="99"/>
    </row>
    <row r="1531" spans="8:12" s="19" customFormat="1">
      <c r="H1531" s="22">
        <f t="shared" si="18"/>
        <v>0</v>
      </c>
      <c r="I1531" s="99"/>
      <c r="J1531" s="99"/>
      <c r="K1531" s="82"/>
      <c r="L1531" s="99"/>
    </row>
    <row r="1532" spans="8:12" s="19" customFormat="1">
      <c r="H1532" s="22">
        <f t="shared" si="18"/>
        <v>0</v>
      </c>
      <c r="I1532" s="99"/>
      <c r="J1532" s="99"/>
      <c r="K1532" s="82"/>
      <c r="L1532" s="99"/>
    </row>
    <row r="1533" spans="8:12" s="19" customFormat="1">
      <c r="H1533" s="22">
        <f t="shared" si="18"/>
        <v>0</v>
      </c>
      <c r="I1533" s="99"/>
      <c r="J1533" s="99"/>
      <c r="K1533" s="82"/>
      <c r="L1533" s="99"/>
    </row>
    <row r="1534" spans="8:12" s="19" customFormat="1">
      <c r="H1534" s="22">
        <f t="shared" si="18"/>
        <v>0</v>
      </c>
      <c r="I1534" s="99"/>
      <c r="J1534" s="99"/>
      <c r="K1534" s="82"/>
      <c r="L1534" s="99"/>
    </row>
    <row r="1535" spans="8:12" s="19" customFormat="1">
      <c r="H1535" s="22">
        <f t="shared" si="18"/>
        <v>0</v>
      </c>
      <c r="I1535" s="99"/>
      <c r="J1535" s="99"/>
      <c r="K1535" s="82"/>
      <c r="L1535" s="99"/>
    </row>
    <row r="1536" spans="8:12" s="19" customFormat="1">
      <c r="H1536" s="22">
        <f t="shared" si="18"/>
        <v>0</v>
      </c>
      <c r="I1536" s="99"/>
      <c r="J1536" s="99"/>
      <c r="K1536" s="82"/>
      <c r="L1536" s="99"/>
    </row>
    <row r="1537" spans="8:12" s="19" customFormat="1">
      <c r="H1537" s="22">
        <f t="shared" si="18"/>
        <v>0</v>
      </c>
      <c r="I1537" s="99"/>
      <c r="J1537" s="99"/>
      <c r="K1537" s="82"/>
      <c r="L1537" s="99"/>
    </row>
    <row r="1538" spans="8:12" s="19" customFormat="1">
      <c r="H1538" s="22">
        <f t="shared" si="18"/>
        <v>0</v>
      </c>
      <c r="I1538" s="99"/>
      <c r="J1538" s="99"/>
      <c r="K1538" s="82"/>
      <c r="L1538" s="99"/>
    </row>
    <row r="1539" spans="8:12" s="19" customFormat="1">
      <c r="H1539" s="22">
        <f t="shared" si="18"/>
        <v>0</v>
      </c>
      <c r="I1539" s="99"/>
      <c r="J1539" s="99"/>
      <c r="K1539" s="82"/>
      <c r="L1539" s="99"/>
    </row>
    <row r="1540" spans="8:12" s="19" customFormat="1">
      <c r="H1540" s="22">
        <f t="shared" ref="H1540:H1603" si="19">INT($E1540*F1540)</f>
        <v>0</v>
      </c>
      <c r="I1540" s="99"/>
      <c r="J1540" s="99"/>
      <c r="K1540" s="82"/>
      <c r="L1540" s="99"/>
    </row>
    <row r="1541" spans="8:12" s="19" customFormat="1">
      <c r="H1541" s="22">
        <f t="shared" si="19"/>
        <v>0</v>
      </c>
      <c r="I1541" s="99"/>
      <c r="J1541" s="99"/>
      <c r="K1541" s="82"/>
      <c r="L1541" s="99"/>
    </row>
    <row r="1542" spans="8:12" s="19" customFormat="1">
      <c r="H1542" s="22">
        <f t="shared" si="19"/>
        <v>0</v>
      </c>
      <c r="I1542" s="99"/>
      <c r="J1542" s="99"/>
      <c r="K1542" s="82"/>
      <c r="L1542" s="99"/>
    </row>
    <row r="1543" spans="8:12" s="19" customFormat="1">
      <c r="H1543" s="22">
        <f t="shared" si="19"/>
        <v>0</v>
      </c>
      <c r="I1543" s="99"/>
      <c r="J1543" s="99"/>
      <c r="K1543" s="82"/>
      <c r="L1543" s="99"/>
    </row>
    <row r="1544" spans="8:12" s="19" customFormat="1">
      <c r="H1544" s="22">
        <f t="shared" si="19"/>
        <v>0</v>
      </c>
      <c r="I1544" s="99"/>
      <c r="J1544" s="99"/>
      <c r="K1544" s="82"/>
      <c r="L1544" s="99"/>
    </row>
    <row r="1545" spans="8:12" s="19" customFormat="1">
      <c r="H1545" s="22">
        <f t="shared" si="19"/>
        <v>0</v>
      </c>
      <c r="I1545" s="99"/>
      <c r="J1545" s="99"/>
      <c r="K1545" s="82"/>
      <c r="L1545" s="99"/>
    </row>
    <row r="1546" spans="8:12" s="19" customFormat="1">
      <c r="H1546" s="22">
        <f t="shared" si="19"/>
        <v>0</v>
      </c>
      <c r="I1546" s="99"/>
      <c r="J1546" s="99"/>
      <c r="K1546" s="82"/>
      <c r="L1546" s="99"/>
    </row>
    <row r="1547" spans="8:12" s="19" customFormat="1">
      <c r="H1547" s="22">
        <f t="shared" si="19"/>
        <v>0</v>
      </c>
      <c r="I1547" s="99"/>
      <c r="J1547" s="99"/>
      <c r="K1547" s="82"/>
      <c r="L1547" s="99"/>
    </row>
    <row r="1548" spans="8:12" s="19" customFormat="1">
      <c r="H1548" s="22">
        <f t="shared" si="19"/>
        <v>0</v>
      </c>
      <c r="I1548" s="99"/>
      <c r="J1548" s="99"/>
      <c r="K1548" s="82"/>
      <c r="L1548" s="99"/>
    </row>
    <row r="1549" spans="8:12" s="19" customFormat="1">
      <c r="H1549" s="22">
        <f t="shared" si="19"/>
        <v>0</v>
      </c>
      <c r="I1549" s="99"/>
      <c r="J1549" s="99"/>
      <c r="K1549" s="82"/>
      <c r="L1549" s="99"/>
    </row>
    <row r="1550" spans="8:12" s="19" customFormat="1">
      <c r="H1550" s="22">
        <f t="shared" si="19"/>
        <v>0</v>
      </c>
      <c r="I1550" s="99"/>
      <c r="J1550" s="99"/>
      <c r="K1550" s="82"/>
      <c r="L1550" s="99"/>
    </row>
    <row r="1551" spans="8:12" s="19" customFormat="1">
      <c r="H1551" s="22">
        <f t="shared" si="19"/>
        <v>0</v>
      </c>
      <c r="I1551" s="99"/>
      <c r="J1551" s="99"/>
      <c r="K1551" s="82"/>
      <c r="L1551" s="99"/>
    </row>
    <row r="1552" spans="8:12" s="19" customFormat="1">
      <c r="H1552" s="22">
        <f t="shared" si="19"/>
        <v>0</v>
      </c>
      <c r="I1552" s="99"/>
      <c r="J1552" s="99"/>
      <c r="K1552" s="82"/>
      <c r="L1552" s="99"/>
    </row>
    <row r="1553" spans="8:12" s="19" customFormat="1">
      <c r="H1553" s="22">
        <f t="shared" si="19"/>
        <v>0</v>
      </c>
      <c r="I1553" s="99"/>
      <c r="J1553" s="99"/>
      <c r="K1553" s="82"/>
      <c r="L1553" s="99"/>
    </row>
    <row r="1554" spans="8:12" s="19" customFormat="1">
      <c r="H1554" s="22">
        <f t="shared" si="19"/>
        <v>0</v>
      </c>
      <c r="I1554" s="99"/>
      <c r="J1554" s="99"/>
      <c r="K1554" s="82"/>
      <c r="L1554" s="99"/>
    </row>
    <row r="1555" spans="8:12" s="19" customFormat="1">
      <c r="H1555" s="22">
        <f t="shared" si="19"/>
        <v>0</v>
      </c>
      <c r="I1555" s="99"/>
      <c r="J1555" s="99"/>
      <c r="K1555" s="82"/>
      <c r="L1555" s="99"/>
    </row>
    <row r="1556" spans="8:12" s="19" customFormat="1">
      <c r="H1556" s="22">
        <f t="shared" si="19"/>
        <v>0</v>
      </c>
      <c r="I1556" s="99"/>
      <c r="J1556" s="99"/>
      <c r="K1556" s="82"/>
      <c r="L1556" s="99"/>
    </row>
    <row r="1557" spans="8:12" s="19" customFormat="1">
      <c r="H1557" s="22">
        <f t="shared" si="19"/>
        <v>0</v>
      </c>
      <c r="I1557" s="99"/>
      <c r="J1557" s="99"/>
      <c r="K1557" s="82"/>
      <c r="L1557" s="99"/>
    </row>
    <row r="1558" spans="8:12" s="19" customFormat="1">
      <c r="H1558" s="22">
        <f t="shared" si="19"/>
        <v>0</v>
      </c>
      <c r="I1558" s="99"/>
      <c r="J1558" s="99"/>
      <c r="K1558" s="82"/>
      <c r="L1558" s="99"/>
    </row>
    <row r="1559" spans="8:12" s="19" customFormat="1">
      <c r="H1559" s="22">
        <f t="shared" si="19"/>
        <v>0</v>
      </c>
      <c r="I1559" s="99"/>
      <c r="J1559" s="99"/>
      <c r="K1559" s="82"/>
      <c r="L1559" s="99"/>
    </row>
    <row r="1560" spans="8:12" s="19" customFormat="1">
      <c r="H1560" s="22">
        <f t="shared" si="19"/>
        <v>0</v>
      </c>
      <c r="I1560" s="99"/>
      <c r="J1560" s="99"/>
      <c r="K1560" s="82"/>
      <c r="L1560" s="99"/>
    </row>
    <row r="1561" spans="8:12" s="19" customFormat="1">
      <c r="H1561" s="22">
        <f t="shared" si="19"/>
        <v>0</v>
      </c>
      <c r="I1561" s="99"/>
      <c r="J1561" s="99"/>
      <c r="K1561" s="82"/>
      <c r="L1561" s="99"/>
    </row>
    <row r="1562" spans="8:12" s="19" customFormat="1">
      <c r="H1562" s="22">
        <f t="shared" si="19"/>
        <v>0</v>
      </c>
      <c r="I1562" s="99"/>
      <c r="J1562" s="99"/>
      <c r="K1562" s="82"/>
      <c r="L1562" s="99"/>
    </row>
    <row r="1563" spans="8:12" s="19" customFormat="1">
      <c r="H1563" s="22">
        <f t="shared" si="19"/>
        <v>0</v>
      </c>
      <c r="I1563" s="99"/>
      <c r="J1563" s="99"/>
      <c r="K1563" s="82"/>
      <c r="L1563" s="99"/>
    </row>
    <row r="1564" spans="8:12" s="19" customFormat="1">
      <c r="H1564" s="22">
        <f t="shared" si="19"/>
        <v>0</v>
      </c>
      <c r="I1564" s="99"/>
      <c r="J1564" s="99"/>
      <c r="K1564" s="82"/>
      <c r="L1564" s="99"/>
    </row>
    <row r="1565" spans="8:12" s="19" customFormat="1">
      <c r="H1565" s="22">
        <f t="shared" si="19"/>
        <v>0</v>
      </c>
      <c r="I1565" s="99"/>
      <c r="J1565" s="99"/>
      <c r="K1565" s="82"/>
      <c r="L1565" s="99"/>
    </row>
    <row r="1566" spans="8:12" s="19" customFormat="1">
      <c r="H1566" s="22">
        <f t="shared" si="19"/>
        <v>0</v>
      </c>
      <c r="I1566" s="99"/>
      <c r="J1566" s="99"/>
      <c r="K1566" s="82"/>
      <c r="L1566" s="99"/>
    </row>
    <row r="1567" spans="8:12" s="19" customFormat="1">
      <c r="H1567" s="22">
        <f t="shared" si="19"/>
        <v>0</v>
      </c>
      <c r="I1567" s="99"/>
      <c r="J1567" s="99"/>
      <c r="K1567" s="82"/>
      <c r="L1567" s="99"/>
    </row>
    <row r="1568" spans="8:12" s="19" customFormat="1">
      <c r="H1568" s="22">
        <f t="shared" si="19"/>
        <v>0</v>
      </c>
      <c r="I1568" s="99"/>
      <c r="J1568" s="99"/>
      <c r="K1568" s="82"/>
      <c r="L1568" s="99"/>
    </row>
    <row r="1569" spans="8:12" s="19" customFormat="1">
      <c r="H1569" s="22">
        <f t="shared" si="19"/>
        <v>0</v>
      </c>
      <c r="I1569" s="99"/>
      <c r="J1569" s="99"/>
      <c r="K1569" s="82"/>
      <c r="L1569" s="99"/>
    </row>
    <row r="1570" spans="8:12" s="19" customFormat="1">
      <c r="H1570" s="22">
        <f t="shared" si="19"/>
        <v>0</v>
      </c>
      <c r="I1570" s="99"/>
      <c r="J1570" s="99"/>
      <c r="K1570" s="82"/>
      <c r="L1570" s="99"/>
    </row>
    <row r="1571" spans="8:12" s="19" customFormat="1">
      <c r="H1571" s="22">
        <f t="shared" si="19"/>
        <v>0</v>
      </c>
      <c r="I1571" s="99"/>
      <c r="J1571" s="99"/>
      <c r="K1571" s="82"/>
      <c r="L1571" s="99"/>
    </row>
    <row r="1572" spans="8:12" s="19" customFormat="1">
      <c r="H1572" s="22">
        <f t="shared" si="19"/>
        <v>0</v>
      </c>
      <c r="I1572" s="99"/>
      <c r="J1572" s="99"/>
      <c r="K1572" s="82"/>
      <c r="L1572" s="99"/>
    </row>
    <row r="1573" spans="8:12" s="19" customFormat="1">
      <c r="H1573" s="22">
        <f t="shared" si="19"/>
        <v>0</v>
      </c>
      <c r="I1573" s="99"/>
      <c r="J1573" s="99"/>
      <c r="K1573" s="82"/>
      <c r="L1573" s="99"/>
    </row>
    <row r="1574" spans="8:12" s="19" customFormat="1">
      <c r="H1574" s="22">
        <f t="shared" si="19"/>
        <v>0</v>
      </c>
      <c r="I1574" s="99"/>
      <c r="J1574" s="99"/>
      <c r="K1574" s="82"/>
      <c r="L1574" s="99"/>
    </row>
    <row r="1575" spans="8:12" s="19" customFormat="1">
      <c r="H1575" s="22">
        <f t="shared" si="19"/>
        <v>0</v>
      </c>
      <c r="I1575" s="99"/>
      <c r="J1575" s="99"/>
      <c r="K1575" s="82"/>
      <c r="L1575" s="99"/>
    </row>
    <row r="1576" spans="8:12" s="19" customFormat="1">
      <c r="H1576" s="22">
        <f t="shared" si="19"/>
        <v>0</v>
      </c>
      <c r="I1576" s="99"/>
      <c r="J1576" s="99"/>
      <c r="K1576" s="82"/>
      <c r="L1576" s="99"/>
    </row>
    <row r="1577" spans="8:12" s="19" customFormat="1">
      <c r="H1577" s="22">
        <f t="shared" si="19"/>
        <v>0</v>
      </c>
      <c r="I1577" s="99"/>
      <c r="J1577" s="99"/>
      <c r="K1577" s="82"/>
      <c r="L1577" s="99"/>
    </row>
    <row r="1578" spans="8:12" s="19" customFormat="1">
      <c r="H1578" s="22">
        <f t="shared" si="19"/>
        <v>0</v>
      </c>
      <c r="I1578" s="99"/>
      <c r="J1578" s="99"/>
      <c r="K1578" s="82"/>
      <c r="L1578" s="99"/>
    </row>
    <row r="1579" spans="8:12" s="19" customFormat="1">
      <c r="H1579" s="22">
        <f t="shared" si="19"/>
        <v>0</v>
      </c>
      <c r="I1579" s="99"/>
      <c r="J1579" s="99"/>
      <c r="K1579" s="82"/>
      <c r="L1579" s="99"/>
    </row>
    <row r="1580" spans="8:12" s="19" customFormat="1">
      <c r="H1580" s="22">
        <f t="shared" si="19"/>
        <v>0</v>
      </c>
      <c r="I1580" s="99"/>
      <c r="J1580" s="99"/>
      <c r="K1580" s="82"/>
      <c r="L1580" s="99"/>
    </row>
    <row r="1581" spans="8:12" s="19" customFormat="1">
      <c r="H1581" s="22">
        <f t="shared" si="19"/>
        <v>0</v>
      </c>
      <c r="I1581" s="99"/>
      <c r="J1581" s="99"/>
      <c r="K1581" s="82"/>
      <c r="L1581" s="99"/>
    </row>
    <row r="1582" spans="8:12" s="19" customFormat="1">
      <c r="H1582" s="22">
        <f t="shared" si="19"/>
        <v>0</v>
      </c>
      <c r="I1582" s="99"/>
      <c r="J1582" s="99"/>
      <c r="K1582" s="82"/>
      <c r="L1582" s="99"/>
    </row>
    <row r="1583" spans="8:12" s="19" customFormat="1">
      <c r="H1583" s="22">
        <f t="shared" si="19"/>
        <v>0</v>
      </c>
      <c r="I1583" s="99"/>
      <c r="J1583" s="99"/>
      <c r="K1583" s="82"/>
      <c r="L1583" s="99"/>
    </row>
    <row r="1584" spans="8:12" s="19" customFormat="1">
      <c r="H1584" s="22">
        <f t="shared" si="19"/>
        <v>0</v>
      </c>
      <c r="I1584" s="99"/>
      <c r="J1584" s="99"/>
      <c r="K1584" s="82"/>
      <c r="L1584" s="99"/>
    </row>
    <row r="1585" spans="8:12" s="19" customFormat="1">
      <c r="H1585" s="22">
        <f t="shared" si="19"/>
        <v>0</v>
      </c>
      <c r="I1585" s="99"/>
      <c r="J1585" s="99"/>
      <c r="K1585" s="82"/>
      <c r="L1585" s="99"/>
    </row>
    <row r="1586" spans="8:12" s="19" customFormat="1">
      <c r="H1586" s="22">
        <f t="shared" si="19"/>
        <v>0</v>
      </c>
      <c r="I1586" s="99"/>
      <c r="J1586" s="99"/>
      <c r="K1586" s="82"/>
      <c r="L1586" s="99"/>
    </row>
    <row r="1587" spans="8:12" s="19" customFormat="1">
      <c r="H1587" s="22">
        <f t="shared" si="19"/>
        <v>0</v>
      </c>
      <c r="I1587" s="99"/>
      <c r="J1587" s="99"/>
      <c r="K1587" s="82"/>
      <c r="L1587" s="99"/>
    </row>
    <row r="1588" spans="8:12" s="19" customFormat="1">
      <c r="H1588" s="22">
        <f t="shared" si="19"/>
        <v>0</v>
      </c>
      <c r="I1588" s="99"/>
      <c r="J1588" s="99"/>
      <c r="K1588" s="82"/>
      <c r="L1588" s="99"/>
    </row>
    <row r="1589" spans="8:12" s="19" customFormat="1">
      <c r="H1589" s="22">
        <f t="shared" si="19"/>
        <v>0</v>
      </c>
      <c r="I1589" s="99"/>
      <c r="J1589" s="99"/>
      <c r="K1589" s="82"/>
      <c r="L1589" s="99"/>
    </row>
    <row r="1590" spans="8:12" s="19" customFormat="1">
      <c r="H1590" s="22">
        <f t="shared" si="19"/>
        <v>0</v>
      </c>
      <c r="I1590" s="99"/>
      <c r="J1590" s="99"/>
      <c r="K1590" s="82"/>
      <c r="L1590" s="99"/>
    </row>
    <row r="1591" spans="8:12" s="19" customFormat="1">
      <c r="H1591" s="22">
        <f t="shared" si="19"/>
        <v>0</v>
      </c>
      <c r="I1591" s="99"/>
      <c r="J1591" s="99"/>
      <c r="K1591" s="82"/>
      <c r="L1591" s="99"/>
    </row>
    <row r="1592" spans="8:12" s="19" customFormat="1">
      <c r="H1592" s="22">
        <f t="shared" si="19"/>
        <v>0</v>
      </c>
      <c r="I1592" s="99"/>
      <c r="J1592" s="99"/>
      <c r="K1592" s="82"/>
      <c r="L1592" s="99"/>
    </row>
    <row r="1593" spans="8:12" s="19" customFormat="1">
      <c r="H1593" s="22">
        <f t="shared" si="19"/>
        <v>0</v>
      </c>
      <c r="I1593" s="99"/>
      <c r="J1593" s="99"/>
      <c r="K1593" s="82"/>
      <c r="L1593" s="99"/>
    </row>
    <row r="1594" spans="8:12" s="19" customFormat="1">
      <c r="H1594" s="22">
        <f t="shared" si="19"/>
        <v>0</v>
      </c>
      <c r="I1594" s="99"/>
      <c r="J1594" s="99"/>
      <c r="K1594" s="82"/>
      <c r="L1594" s="99"/>
    </row>
    <row r="1595" spans="8:12" s="19" customFormat="1">
      <c r="H1595" s="22">
        <f t="shared" si="19"/>
        <v>0</v>
      </c>
      <c r="I1595" s="99"/>
      <c r="J1595" s="99"/>
      <c r="K1595" s="82"/>
      <c r="L1595" s="99"/>
    </row>
    <row r="1596" spans="8:12" s="19" customFormat="1">
      <c r="H1596" s="22">
        <f t="shared" si="19"/>
        <v>0</v>
      </c>
      <c r="I1596" s="99"/>
      <c r="J1596" s="99"/>
      <c r="K1596" s="82"/>
      <c r="L1596" s="99"/>
    </row>
    <row r="1597" spans="8:12" s="19" customFormat="1">
      <c r="H1597" s="22">
        <f t="shared" si="19"/>
        <v>0</v>
      </c>
      <c r="I1597" s="99"/>
      <c r="J1597" s="99"/>
      <c r="K1597" s="82"/>
      <c r="L1597" s="99"/>
    </row>
    <row r="1598" spans="8:12" s="19" customFormat="1">
      <c r="H1598" s="22">
        <f t="shared" si="19"/>
        <v>0</v>
      </c>
      <c r="I1598" s="99"/>
      <c r="J1598" s="99"/>
      <c r="K1598" s="82"/>
      <c r="L1598" s="99"/>
    </row>
    <row r="1599" spans="8:12" s="19" customFormat="1">
      <c r="H1599" s="22">
        <f t="shared" si="19"/>
        <v>0</v>
      </c>
      <c r="I1599" s="99"/>
      <c r="J1599" s="99"/>
      <c r="K1599" s="82"/>
      <c r="L1599" s="99"/>
    </row>
    <row r="1600" spans="8:12" s="19" customFormat="1">
      <c r="H1600" s="22">
        <f t="shared" si="19"/>
        <v>0</v>
      </c>
      <c r="I1600" s="99"/>
      <c r="J1600" s="99"/>
      <c r="K1600" s="82"/>
      <c r="L1600" s="99"/>
    </row>
    <row r="1601" spans="8:12" s="19" customFormat="1">
      <c r="H1601" s="22">
        <f t="shared" si="19"/>
        <v>0</v>
      </c>
      <c r="I1601" s="99"/>
      <c r="J1601" s="99"/>
      <c r="K1601" s="82"/>
      <c r="L1601" s="99"/>
    </row>
    <row r="1602" spans="8:12" s="19" customFormat="1">
      <c r="H1602" s="22">
        <f t="shared" si="19"/>
        <v>0</v>
      </c>
      <c r="I1602" s="99"/>
      <c r="J1602" s="99"/>
      <c r="K1602" s="82"/>
      <c r="L1602" s="99"/>
    </row>
    <row r="1603" spans="8:12" s="19" customFormat="1">
      <c r="H1603" s="22">
        <f t="shared" si="19"/>
        <v>0</v>
      </c>
      <c r="I1603" s="99"/>
      <c r="J1603" s="99"/>
      <c r="K1603" s="82"/>
      <c r="L1603" s="99"/>
    </row>
    <row r="1604" spans="8:12" s="19" customFormat="1">
      <c r="H1604" s="22">
        <f t="shared" ref="H1604:H1667" si="20">INT($E1604*F1604)</f>
        <v>0</v>
      </c>
      <c r="I1604" s="99"/>
      <c r="J1604" s="99"/>
      <c r="K1604" s="82"/>
      <c r="L1604" s="99"/>
    </row>
    <row r="1605" spans="8:12" s="19" customFormat="1">
      <c r="H1605" s="22">
        <f t="shared" si="20"/>
        <v>0</v>
      </c>
      <c r="I1605" s="99"/>
      <c r="J1605" s="99"/>
      <c r="K1605" s="82"/>
      <c r="L1605" s="99"/>
    </row>
    <row r="1606" spans="8:12" s="19" customFormat="1">
      <c r="H1606" s="22">
        <f t="shared" si="20"/>
        <v>0</v>
      </c>
      <c r="I1606" s="99"/>
      <c r="J1606" s="99"/>
      <c r="K1606" s="82"/>
      <c r="L1606" s="99"/>
    </row>
    <row r="1607" spans="8:12" s="19" customFormat="1">
      <c r="H1607" s="22">
        <f t="shared" si="20"/>
        <v>0</v>
      </c>
      <c r="I1607" s="99"/>
      <c r="J1607" s="99"/>
      <c r="K1607" s="82"/>
      <c r="L1607" s="99"/>
    </row>
    <row r="1608" spans="8:12" s="19" customFormat="1">
      <c r="H1608" s="22">
        <f t="shared" si="20"/>
        <v>0</v>
      </c>
      <c r="I1608" s="99"/>
      <c r="J1608" s="99"/>
      <c r="K1608" s="82"/>
      <c r="L1608" s="99"/>
    </row>
    <row r="1609" spans="8:12" s="19" customFormat="1">
      <c r="H1609" s="22">
        <f t="shared" si="20"/>
        <v>0</v>
      </c>
      <c r="I1609" s="99"/>
      <c r="J1609" s="99"/>
      <c r="K1609" s="82"/>
      <c r="L1609" s="99"/>
    </row>
    <row r="1610" spans="8:12" s="19" customFormat="1">
      <c r="H1610" s="22">
        <f t="shared" si="20"/>
        <v>0</v>
      </c>
      <c r="I1610" s="99"/>
      <c r="J1610" s="99"/>
      <c r="K1610" s="82"/>
      <c r="L1610" s="99"/>
    </row>
    <row r="1611" spans="8:12" s="19" customFormat="1">
      <c r="H1611" s="22">
        <f t="shared" si="20"/>
        <v>0</v>
      </c>
      <c r="I1611" s="99"/>
      <c r="J1611" s="99"/>
      <c r="K1611" s="82"/>
      <c r="L1611" s="99"/>
    </row>
    <row r="1612" spans="8:12" s="19" customFormat="1">
      <c r="H1612" s="22">
        <f t="shared" si="20"/>
        <v>0</v>
      </c>
      <c r="I1612" s="99"/>
      <c r="J1612" s="99"/>
      <c r="K1612" s="82"/>
      <c r="L1612" s="99"/>
    </row>
    <row r="1613" spans="8:12" s="19" customFormat="1">
      <c r="H1613" s="22">
        <f t="shared" si="20"/>
        <v>0</v>
      </c>
      <c r="I1613" s="99"/>
      <c r="J1613" s="99"/>
      <c r="K1613" s="82"/>
      <c r="L1613" s="99"/>
    </row>
    <row r="1614" spans="8:12" s="19" customFormat="1">
      <c r="H1614" s="22">
        <f t="shared" si="20"/>
        <v>0</v>
      </c>
      <c r="I1614" s="99"/>
      <c r="J1614" s="99"/>
      <c r="K1614" s="82"/>
      <c r="L1614" s="99"/>
    </row>
    <row r="1615" spans="8:12" s="19" customFormat="1">
      <c r="H1615" s="22">
        <f t="shared" si="20"/>
        <v>0</v>
      </c>
      <c r="I1615" s="99"/>
      <c r="J1615" s="99"/>
      <c r="K1615" s="82"/>
      <c r="L1615" s="99"/>
    </row>
    <row r="1616" spans="8:12" s="19" customFormat="1">
      <c r="H1616" s="22">
        <f t="shared" si="20"/>
        <v>0</v>
      </c>
      <c r="I1616" s="99"/>
      <c r="J1616" s="99"/>
      <c r="K1616" s="82"/>
      <c r="L1616" s="99"/>
    </row>
    <row r="1617" spans="8:12" s="19" customFormat="1">
      <c r="H1617" s="22">
        <f t="shared" si="20"/>
        <v>0</v>
      </c>
      <c r="I1617" s="99"/>
      <c r="J1617" s="99"/>
      <c r="K1617" s="82"/>
      <c r="L1617" s="99"/>
    </row>
    <row r="1618" spans="8:12" s="19" customFormat="1">
      <c r="H1618" s="22">
        <f t="shared" si="20"/>
        <v>0</v>
      </c>
      <c r="I1618" s="99"/>
      <c r="J1618" s="99"/>
      <c r="K1618" s="82"/>
      <c r="L1618" s="99"/>
    </row>
    <row r="1619" spans="8:12" s="19" customFormat="1">
      <c r="H1619" s="22">
        <f t="shared" si="20"/>
        <v>0</v>
      </c>
      <c r="I1619" s="99"/>
      <c r="J1619" s="99"/>
      <c r="K1619" s="82"/>
      <c r="L1619" s="99"/>
    </row>
    <row r="1620" spans="8:12" s="19" customFormat="1">
      <c r="H1620" s="22">
        <f t="shared" si="20"/>
        <v>0</v>
      </c>
      <c r="I1620" s="99"/>
      <c r="J1620" s="99"/>
      <c r="K1620" s="82"/>
      <c r="L1620" s="99"/>
    </row>
    <row r="1621" spans="8:12" s="19" customFormat="1">
      <c r="H1621" s="22">
        <f t="shared" si="20"/>
        <v>0</v>
      </c>
      <c r="I1621" s="99"/>
      <c r="J1621" s="99"/>
      <c r="K1621" s="82"/>
      <c r="L1621" s="99"/>
    </row>
    <row r="1622" spans="8:12" s="19" customFormat="1">
      <c r="H1622" s="22">
        <f t="shared" si="20"/>
        <v>0</v>
      </c>
      <c r="I1622" s="99"/>
      <c r="J1622" s="99"/>
      <c r="K1622" s="82"/>
      <c r="L1622" s="99"/>
    </row>
    <row r="1623" spans="8:12" s="19" customFormat="1">
      <c r="H1623" s="22">
        <f t="shared" si="20"/>
        <v>0</v>
      </c>
      <c r="I1623" s="99"/>
      <c r="J1623" s="99"/>
      <c r="K1623" s="82"/>
      <c r="L1623" s="99"/>
    </row>
    <row r="1624" spans="8:12" s="19" customFormat="1">
      <c r="H1624" s="22">
        <f t="shared" si="20"/>
        <v>0</v>
      </c>
      <c r="I1624" s="99"/>
      <c r="J1624" s="99"/>
      <c r="K1624" s="82"/>
      <c r="L1624" s="99"/>
    </row>
    <row r="1625" spans="8:12" s="19" customFormat="1">
      <c r="H1625" s="22">
        <f t="shared" si="20"/>
        <v>0</v>
      </c>
      <c r="I1625" s="99"/>
      <c r="J1625" s="99"/>
      <c r="K1625" s="82"/>
      <c r="L1625" s="99"/>
    </row>
    <row r="1626" spans="8:12" s="19" customFormat="1">
      <c r="H1626" s="22">
        <f t="shared" si="20"/>
        <v>0</v>
      </c>
      <c r="I1626" s="99"/>
      <c r="J1626" s="99"/>
      <c r="K1626" s="82"/>
      <c r="L1626" s="99"/>
    </row>
    <row r="1627" spans="8:12" s="19" customFormat="1">
      <c r="H1627" s="22">
        <f t="shared" si="20"/>
        <v>0</v>
      </c>
      <c r="I1627" s="99"/>
      <c r="J1627" s="99"/>
      <c r="K1627" s="82"/>
      <c r="L1627" s="99"/>
    </row>
    <row r="1628" spans="8:12" s="19" customFormat="1">
      <c r="H1628" s="22">
        <f t="shared" si="20"/>
        <v>0</v>
      </c>
      <c r="I1628" s="99"/>
      <c r="J1628" s="99"/>
      <c r="K1628" s="82"/>
      <c r="L1628" s="99"/>
    </row>
    <row r="1629" spans="8:12" s="19" customFormat="1">
      <c r="H1629" s="22">
        <f t="shared" si="20"/>
        <v>0</v>
      </c>
      <c r="I1629" s="99"/>
      <c r="J1629" s="99"/>
      <c r="K1629" s="82"/>
      <c r="L1629" s="99"/>
    </row>
    <row r="1630" spans="8:12" s="19" customFormat="1">
      <c r="H1630" s="22">
        <f t="shared" si="20"/>
        <v>0</v>
      </c>
      <c r="I1630" s="99"/>
      <c r="J1630" s="99"/>
      <c r="K1630" s="82"/>
      <c r="L1630" s="99"/>
    </row>
    <row r="1631" spans="8:12" s="19" customFormat="1">
      <c r="H1631" s="22">
        <f t="shared" si="20"/>
        <v>0</v>
      </c>
      <c r="I1631" s="99"/>
      <c r="J1631" s="99"/>
      <c r="K1631" s="82"/>
      <c r="L1631" s="99"/>
    </row>
    <row r="1632" spans="8:12" s="19" customFormat="1">
      <c r="H1632" s="22">
        <f t="shared" si="20"/>
        <v>0</v>
      </c>
      <c r="I1632" s="99"/>
      <c r="J1632" s="99"/>
      <c r="K1632" s="82"/>
      <c r="L1632" s="99"/>
    </row>
    <row r="1633" spans="8:12" s="19" customFormat="1">
      <c r="H1633" s="22">
        <f t="shared" si="20"/>
        <v>0</v>
      </c>
      <c r="I1633" s="99"/>
      <c r="J1633" s="99"/>
      <c r="K1633" s="82"/>
      <c r="L1633" s="99"/>
    </row>
    <row r="1634" spans="8:12" s="19" customFormat="1">
      <c r="H1634" s="22">
        <f t="shared" si="20"/>
        <v>0</v>
      </c>
      <c r="I1634" s="99"/>
      <c r="J1634" s="99"/>
      <c r="K1634" s="82"/>
      <c r="L1634" s="99"/>
    </row>
    <row r="1635" spans="8:12" s="19" customFormat="1">
      <c r="H1635" s="22">
        <f t="shared" si="20"/>
        <v>0</v>
      </c>
      <c r="I1635" s="99"/>
      <c r="J1635" s="99"/>
      <c r="K1635" s="82"/>
      <c r="L1635" s="99"/>
    </row>
    <row r="1636" spans="8:12" s="19" customFormat="1">
      <c r="H1636" s="22">
        <f t="shared" si="20"/>
        <v>0</v>
      </c>
      <c r="I1636" s="99"/>
      <c r="J1636" s="99"/>
      <c r="K1636" s="82"/>
      <c r="L1636" s="99"/>
    </row>
    <row r="1637" spans="8:12" s="19" customFormat="1">
      <c r="H1637" s="22">
        <f t="shared" si="20"/>
        <v>0</v>
      </c>
      <c r="I1637" s="99"/>
      <c r="J1637" s="99"/>
      <c r="K1637" s="82"/>
      <c r="L1637" s="99"/>
    </row>
    <row r="1638" spans="8:12" s="19" customFormat="1">
      <c r="H1638" s="22">
        <f t="shared" si="20"/>
        <v>0</v>
      </c>
      <c r="I1638" s="99"/>
      <c r="J1638" s="99"/>
      <c r="K1638" s="82"/>
      <c r="L1638" s="99"/>
    </row>
    <row r="1639" spans="8:12" s="19" customFormat="1">
      <c r="H1639" s="22">
        <f t="shared" si="20"/>
        <v>0</v>
      </c>
      <c r="I1639" s="99"/>
      <c r="J1639" s="99"/>
      <c r="K1639" s="82"/>
      <c r="L1639" s="99"/>
    </row>
    <row r="1640" spans="8:12" s="19" customFormat="1">
      <c r="H1640" s="22">
        <f t="shared" si="20"/>
        <v>0</v>
      </c>
      <c r="I1640" s="99"/>
      <c r="J1640" s="99"/>
      <c r="K1640" s="82"/>
      <c r="L1640" s="99"/>
    </row>
    <row r="1641" spans="8:12" s="19" customFormat="1">
      <c r="H1641" s="22">
        <f t="shared" si="20"/>
        <v>0</v>
      </c>
      <c r="I1641" s="99"/>
      <c r="J1641" s="99"/>
      <c r="K1641" s="82"/>
      <c r="L1641" s="99"/>
    </row>
    <row r="1642" spans="8:12" s="19" customFormat="1">
      <c r="H1642" s="22">
        <f t="shared" si="20"/>
        <v>0</v>
      </c>
      <c r="I1642" s="99"/>
      <c r="J1642" s="99"/>
      <c r="K1642" s="82"/>
      <c r="L1642" s="99"/>
    </row>
    <row r="1643" spans="8:12" s="19" customFormat="1">
      <c r="H1643" s="22">
        <f t="shared" si="20"/>
        <v>0</v>
      </c>
      <c r="I1643" s="99"/>
      <c r="J1643" s="99"/>
      <c r="K1643" s="82"/>
      <c r="L1643" s="99"/>
    </row>
    <row r="1644" spans="8:12" s="19" customFormat="1">
      <c r="H1644" s="22">
        <f t="shared" si="20"/>
        <v>0</v>
      </c>
      <c r="I1644" s="99"/>
      <c r="J1644" s="99"/>
      <c r="K1644" s="82"/>
      <c r="L1644" s="99"/>
    </row>
    <row r="1645" spans="8:12" s="19" customFormat="1">
      <c r="H1645" s="22">
        <f t="shared" si="20"/>
        <v>0</v>
      </c>
      <c r="I1645" s="99"/>
      <c r="J1645" s="99"/>
      <c r="K1645" s="82"/>
      <c r="L1645" s="99"/>
    </row>
    <row r="1646" spans="8:12" s="19" customFormat="1">
      <c r="H1646" s="22">
        <f t="shared" si="20"/>
        <v>0</v>
      </c>
      <c r="I1646" s="99"/>
      <c r="J1646" s="99"/>
      <c r="K1646" s="82"/>
      <c r="L1646" s="99"/>
    </row>
    <row r="1647" spans="8:12" s="19" customFormat="1">
      <c r="H1647" s="22">
        <f t="shared" si="20"/>
        <v>0</v>
      </c>
      <c r="I1647" s="99"/>
      <c r="J1647" s="99"/>
      <c r="K1647" s="82"/>
      <c r="L1647" s="99"/>
    </row>
    <row r="1648" spans="8:12" s="19" customFormat="1">
      <c r="H1648" s="22">
        <f t="shared" si="20"/>
        <v>0</v>
      </c>
      <c r="I1648" s="99"/>
      <c r="J1648" s="99"/>
      <c r="K1648" s="82"/>
      <c r="L1648" s="99"/>
    </row>
    <row r="1649" spans="8:12" s="19" customFormat="1">
      <c r="H1649" s="22">
        <f t="shared" si="20"/>
        <v>0</v>
      </c>
      <c r="I1649" s="99"/>
      <c r="J1649" s="99"/>
      <c r="K1649" s="82"/>
      <c r="L1649" s="99"/>
    </row>
    <row r="1650" spans="8:12" s="19" customFormat="1">
      <c r="H1650" s="22">
        <f t="shared" si="20"/>
        <v>0</v>
      </c>
      <c r="I1650" s="99"/>
      <c r="J1650" s="99"/>
      <c r="K1650" s="82"/>
      <c r="L1650" s="99"/>
    </row>
    <row r="1651" spans="8:12" s="19" customFormat="1">
      <c r="H1651" s="22">
        <f t="shared" si="20"/>
        <v>0</v>
      </c>
      <c r="I1651" s="99"/>
      <c r="J1651" s="99"/>
      <c r="K1651" s="82"/>
      <c r="L1651" s="99"/>
    </row>
    <row r="1652" spans="8:12" s="19" customFormat="1">
      <c r="H1652" s="22">
        <f t="shared" si="20"/>
        <v>0</v>
      </c>
      <c r="I1652" s="99"/>
      <c r="J1652" s="99"/>
      <c r="K1652" s="82"/>
      <c r="L1652" s="99"/>
    </row>
    <row r="1653" spans="8:12" s="19" customFormat="1">
      <c r="H1653" s="22">
        <f t="shared" si="20"/>
        <v>0</v>
      </c>
      <c r="I1653" s="99"/>
      <c r="J1653" s="99"/>
      <c r="K1653" s="82"/>
      <c r="L1653" s="99"/>
    </row>
    <row r="1654" spans="8:12" s="19" customFormat="1">
      <c r="H1654" s="22">
        <f t="shared" si="20"/>
        <v>0</v>
      </c>
      <c r="I1654" s="99"/>
      <c r="J1654" s="99"/>
      <c r="K1654" s="82"/>
      <c r="L1654" s="99"/>
    </row>
    <row r="1655" spans="8:12" s="19" customFormat="1">
      <c r="H1655" s="22">
        <f t="shared" si="20"/>
        <v>0</v>
      </c>
      <c r="I1655" s="99"/>
      <c r="J1655" s="99"/>
      <c r="K1655" s="82"/>
      <c r="L1655" s="99"/>
    </row>
    <row r="1656" spans="8:12" s="19" customFormat="1">
      <c r="H1656" s="22">
        <f t="shared" si="20"/>
        <v>0</v>
      </c>
      <c r="I1656" s="99"/>
      <c r="J1656" s="99"/>
      <c r="K1656" s="82"/>
      <c r="L1656" s="99"/>
    </row>
    <row r="1657" spans="8:12" s="19" customFormat="1">
      <c r="H1657" s="22">
        <f t="shared" si="20"/>
        <v>0</v>
      </c>
      <c r="I1657" s="99"/>
      <c r="J1657" s="99"/>
      <c r="K1657" s="82"/>
      <c r="L1657" s="99"/>
    </row>
    <row r="1658" spans="8:12" s="19" customFormat="1">
      <c r="H1658" s="22">
        <f t="shared" si="20"/>
        <v>0</v>
      </c>
      <c r="I1658" s="99"/>
      <c r="J1658" s="99"/>
      <c r="K1658" s="82"/>
      <c r="L1658" s="99"/>
    </row>
    <row r="1659" spans="8:12" s="19" customFormat="1">
      <c r="H1659" s="22">
        <f t="shared" si="20"/>
        <v>0</v>
      </c>
      <c r="I1659" s="99"/>
      <c r="J1659" s="99"/>
      <c r="K1659" s="82"/>
      <c r="L1659" s="99"/>
    </row>
    <row r="1660" spans="8:12" s="19" customFormat="1">
      <c r="H1660" s="22">
        <f t="shared" si="20"/>
        <v>0</v>
      </c>
      <c r="I1660" s="99"/>
      <c r="J1660" s="99"/>
      <c r="K1660" s="82"/>
      <c r="L1660" s="99"/>
    </row>
    <row r="1661" spans="8:12" s="19" customFormat="1">
      <c r="H1661" s="22">
        <f t="shared" si="20"/>
        <v>0</v>
      </c>
      <c r="I1661" s="99"/>
      <c r="J1661" s="99"/>
      <c r="K1661" s="82"/>
      <c r="L1661" s="99"/>
    </row>
    <row r="1662" spans="8:12" s="19" customFormat="1">
      <c r="H1662" s="22">
        <f t="shared" si="20"/>
        <v>0</v>
      </c>
      <c r="I1662" s="99"/>
      <c r="J1662" s="99"/>
      <c r="K1662" s="82"/>
      <c r="L1662" s="99"/>
    </row>
    <row r="1663" spans="8:12" s="19" customFormat="1">
      <c r="H1663" s="22">
        <f t="shared" si="20"/>
        <v>0</v>
      </c>
      <c r="I1663" s="99"/>
      <c r="J1663" s="99"/>
      <c r="K1663" s="82"/>
      <c r="L1663" s="99"/>
    </row>
    <row r="1664" spans="8:12" s="19" customFormat="1">
      <c r="H1664" s="22">
        <f t="shared" si="20"/>
        <v>0</v>
      </c>
      <c r="I1664" s="99"/>
      <c r="J1664" s="99"/>
      <c r="K1664" s="82"/>
      <c r="L1664" s="99"/>
    </row>
    <row r="1665" spans="8:12" s="19" customFormat="1">
      <c r="H1665" s="22">
        <f t="shared" si="20"/>
        <v>0</v>
      </c>
      <c r="I1665" s="99"/>
      <c r="J1665" s="99"/>
      <c r="K1665" s="82"/>
      <c r="L1665" s="99"/>
    </row>
    <row r="1666" spans="8:12" s="19" customFormat="1">
      <c r="H1666" s="22">
        <f t="shared" si="20"/>
        <v>0</v>
      </c>
      <c r="I1666" s="99"/>
      <c r="J1666" s="99"/>
      <c r="K1666" s="82"/>
      <c r="L1666" s="99"/>
    </row>
    <row r="1667" spans="8:12" s="19" customFormat="1">
      <c r="H1667" s="22">
        <f t="shared" si="20"/>
        <v>0</v>
      </c>
      <c r="I1667" s="99"/>
      <c r="J1667" s="99"/>
      <c r="K1667" s="82"/>
      <c r="L1667" s="99"/>
    </row>
    <row r="1668" spans="8:12" s="19" customFormat="1">
      <c r="H1668" s="22">
        <f t="shared" ref="H1668:H1731" si="21">INT($E1668*F1668)</f>
        <v>0</v>
      </c>
      <c r="I1668" s="99"/>
      <c r="J1668" s="99"/>
      <c r="K1668" s="82"/>
      <c r="L1668" s="99"/>
    </row>
    <row r="1669" spans="8:12" s="19" customFormat="1">
      <c r="H1669" s="22">
        <f t="shared" si="21"/>
        <v>0</v>
      </c>
      <c r="I1669" s="99"/>
      <c r="J1669" s="99"/>
      <c r="K1669" s="82"/>
      <c r="L1669" s="99"/>
    </row>
    <row r="1670" spans="8:12" s="19" customFormat="1">
      <c r="H1670" s="22">
        <f t="shared" si="21"/>
        <v>0</v>
      </c>
      <c r="I1670" s="99"/>
      <c r="J1670" s="99"/>
      <c r="K1670" s="82"/>
      <c r="L1670" s="99"/>
    </row>
    <row r="1671" spans="8:12" s="19" customFormat="1">
      <c r="H1671" s="22">
        <f t="shared" si="21"/>
        <v>0</v>
      </c>
      <c r="I1671" s="99"/>
      <c r="J1671" s="99"/>
      <c r="K1671" s="82"/>
      <c r="L1671" s="99"/>
    </row>
    <row r="1672" spans="8:12" s="19" customFormat="1">
      <c r="H1672" s="22">
        <f t="shared" si="21"/>
        <v>0</v>
      </c>
      <c r="I1672" s="99"/>
      <c r="J1672" s="99"/>
      <c r="K1672" s="82"/>
      <c r="L1672" s="99"/>
    </row>
    <row r="1673" spans="8:12" s="19" customFormat="1">
      <c r="H1673" s="22">
        <f t="shared" si="21"/>
        <v>0</v>
      </c>
      <c r="I1673" s="99"/>
      <c r="J1673" s="99"/>
      <c r="K1673" s="82"/>
      <c r="L1673" s="99"/>
    </row>
    <row r="1674" spans="8:12" s="19" customFormat="1">
      <c r="H1674" s="22">
        <f t="shared" si="21"/>
        <v>0</v>
      </c>
      <c r="I1674" s="99"/>
      <c r="J1674" s="99"/>
      <c r="K1674" s="82"/>
      <c r="L1674" s="99"/>
    </row>
    <row r="1675" spans="8:12" s="19" customFormat="1">
      <c r="H1675" s="22">
        <f t="shared" si="21"/>
        <v>0</v>
      </c>
      <c r="I1675" s="99"/>
      <c r="J1675" s="99"/>
      <c r="K1675" s="82"/>
      <c r="L1675" s="99"/>
    </row>
    <row r="1676" spans="8:12" s="19" customFormat="1">
      <c r="H1676" s="22">
        <f t="shared" si="21"/>
        <v>0</v>
      </c>
      <c r="I1676" s="99"/>
      <c r="J1676" s="99"/>
      <c r="K1676" s="82"/>
      <c r="L1676" s="99"/>
    </row>
    <row r="1677" spans="8:12" s="19" customFormat="1">
      <c r="H1677" s="22">
        <f t="shared" si="21"/>
        <v>0</v>
      </c>
      <c r="I1677" s="99"/>
      <c r="J1677" s="99"/>
      <c r="K1677" s="82"/>
      <c r="L1677" s="99"/>
    </row>
    <row r="1678" spans="8:12" s="19" customFormat="1">
      <c r="H1678" s="22">
        <f t="shared" si="21"/>
        <v>0</v>
      </c>
      <c r="I1678" s="99"/>
      <c r="J1678" s="99"/>
      <c r="K1678" s="82"/>
      <c r="L1678" s="99"/>
    </row>
    <row r="1679" spans="8:12" s="19" customFormat="1">
      <c r="H1679" s="22">
        <f t="shared" si="21"/>
        <v>0</v>
      </c>
      <c r="I1679" s="99"/>
      <c r="J1679" s="99"/>
      <c r="K1679" s="82"/>
      <c r="L1679" s="99"/>
    </row>
    <row r="1680" spans="8:12" s="19" customFormat="1">
      <c r="H1680" s="22">
        <f t="shared" si="21"/>
        <v>0</v>
      </c>
      <c r="I1680" s="99"/>
      <c r="J1680" s="99"/>
      <c r="K1680" s="82"/>
      <c r="L1680" s="99"/>
    </row>
    <row r="1681" spans="8:12" s="19" customFormat="1">
      <c r="H1681" s="22">
        <f t="shared" si="21"/>
        <v>0</v>
      </c>
      <c r="I1681" s="99"/>
      <c r="J1681" s="99"/>
      <c r="K1681" s="82"/>
      <c r="L1681" s="99"/>
    </row>
    <row r="1682" spans="8:12" s="19" customFormat="1">
      <c r="H1682" s="22">
        <f t="shared" si="21"/>
        <v>0</v>
      </c>
      <c r="I1682" s="99"/>
      <c r="J1682" s="99"/>
      <c r="K1682" s="82"/>
      <c r="L1682" s="99"/>
    </row>
    <row r="1683" spans="8:12" s="19" customFormat="1">
      <c r="H1683" s="22">
        <f t="shared" si="21"/>
        <v>0</v>
      </c>
      <c r="I1683" s="99"/>
      <c r="J1683" s="99"/>
      <c r="K1683" s="82"/>
      <c r="L1683" s="99"/>
    </row>
    <row r="1684" spans="8:12" s="19" customFormat="1">
      <c r="H1684" s="22">
        <f t="shared" si="21"/>
        <v>0</v>
      </c>
      <c r="I1684" s="99"/>
      <c r="J1684" s="99"/>
      <c r="K1684" s="82"/>
      <c r="L1684" s="99"/>
    </row>
    <row r="1685" spans="8:12" s="19" customFormat="1">
      <c r="H1685" s="22">
        <f t="shared" si="21"/>
        <v>0</v>
      </c>
      <c r="I1685" s="99"/>
      <c r="J1685" s="99"/>
      <c r="K1685" s="82"/>
      <c r="L1685" s="99"/>
    </row>
    <row r="1686" spans="8:12" s="19" customFormat="1">
      <c r="H1686" s="22">
        <f t="shared" si="21"/>
        <v>0</v>
      </c>
      <c r="I1686" s="99"/>
      <c r="J1686" s="99"/>
      <c r="K1686" s="82"/>
      <c r="L1686" s="99"/>
    </row>
    <row r="1687" spans="8:12" s="19" customFormat="1">
      <c r="H1687" s="22">
        <f t="shared" si="21"/>
        <v>0</v>
      </c>
      <c r="I1687" s="99"/>
      <c r="J1687" s="99"/>
      <c r="K1687" s="82"/>
      <c r="L1687" s="99"/>
    </row>
    <row r="1688" spans="8:12" s="19" customFormat="1">
      <c r="H1688" s="22">
        <f t="shared" si="21"/>
        <v>0</v>
      </c>
      <c r="I1688" s="99"/>
      <c r="J1688" s="99"/>
      <c r="K1688" s="82"/>
      <c r="L1688" s="99"/>
    </row>
    <row r="1689" spans="8:12" s="19" customFormat="1">
      <c r="H1689" s="22">
        <f t="shared" si="21"/>
        <v>0</v>
      </c>
      <c r="I1689" s="99"/>
      <c r="J1689" s="99"/>
      <c r="K1689" s="82"/>
      <c r="L1689" s="99"/>
    </row>
    <row r="1690" spans="8:12" s="19" customFormat="1">
      <c r="H1690" s="22">
        <f t="shared" si="21"/>
        <v>0</v>
      </c>
      <c r="I1690" s="99"/>
      <c r="J1690" s="99"/>
      <c r="K1690" s="82"/>
      <c r="L1690" s="99"/>
    </row>
    <row r="1691" spans="8:12" s="19" customFormat="1">
      <c r="H1691" s="22">
        <f t="shared" si="21"/>
        <v>0</v>
      </c>
      <c r="I1691" s="99"/>
      <c r="J1691" s="99"/>
      <c r="K1691" s="82"/>
      <c r="L1691" s="99"/>
    </row>
    <row r="1692" spans="8:12" s="19" customFormat="1">
      <c r="H1692" s="22">
        <f t="shared" si="21"/>
        <v>0</v>
      </c>
      <c r="I1692" s="99"/>
      <c r="J1692" s="99"/>
      <c r="K1692" s="82"/>
      <c r="L1692" s="99"/>
    </row>
    <row r="1693" spans="8:12" s="19" customFormat="1">
      <c r="H1693" s="22">
        <f t="shared" si="21"/>
        <v>0</v>
      </c>
      <c r="I1693" s="99"/>
      <c r="J1693" s="99"/>
      <c r="K1693" s="82"/>
      <c r="L1693" s="99"/>
    </row>
    <row r="1694" spans="8:12" s="19" customFormat="1">
      <c r="H1694" s="22">
        <f t="shared" si="21"/>
        <v>0</v>
      </c>
      <c r="I1694" s="99"/>
      <c r="J1694" s="99"/>
      <c r="K1694" s="82"/>
      <c r="L1694" s="99"/>
    </row>
    <row r="1695" spans="8:12" s="19" customFormat="1">
      <c r="H1695" s="22">
        <f t="shared" si="21"/>
        <v>0</v>
      </c>
      <c r="I1695" s="99"/>
      <c r="J1695" s="99"/>
      <c r="K1695" s="82"/>
      <c r="L1695" s="99"/>
    </row>
    <row r="1696" spans="8:12" s="19" customFormat="1">
      <c r="H1696" s="22">
        <f t="shared" si="21"/>
        <v>0</v>
      </c>
      <c r="I1696" s="99"/>
      <c r="J1696" s="99"/>
      <c r="K1696" s="82"/>
      <c r="L1696" s="99"/>
    </row>
    <row r="1697" spans="8:12" s="19" customFormat="1">
      <c r="H1697" s="22">
        <f t="shared" si="21"/>
        <v>0</v>
      </c>
      <c r="I1697" s="99"/>
      <c r="J1697" s="99"/>
      <c r="K1697" s="82"/>
      <c r="L1697" s="99"/>
    </row>
    <row r="1698" spans="8:12" s="19" customFormat="1">
      <c r="H1698" s="22">
        <f t="shared" si="21"/>
        <v>0</v>
      </c>
      <c r="I1698" s="99"/>
      <c r="J1698" s="99"/>
      <c r="K1698" s="82"/>
      <c r="L1698" s="99"/>
    </row>
    <row r="1699" spans="8:12" s="19" customFormat="1">
      <c r="H1699" s="22">
        <f t="shared" si="21"/>
        <v>0</v>
      </c>
      <c r="I1699" s="99"/>
      <c r="J1699" s="99"/>
      <c r="K1699" s="82"/>
      <c r="L1699" s="99"/>
    </row>
    <row r="1700" spans="8:12" s="19" customFormat="1">
      <c r="H1700" s="22">
        <f t="shared" si="21"/>
        <v>0</v>
      </c>
      <c r="I1700" s="99"/>
      <c r="J1700" s="99"/>
      <c r="K1700" s="82"/>
      <c r="L1700" s="99"/>
    </row>
    <row r="1701" spans="8:12" s="19" customFormat="1">
      <c r="H1701" s="22">
        <f t="shared" si="21"/>
        <v>0</v>
      </c>
      <c r="I1701" s="99"/>
      <c r="J1701" s="99"/>
      <c r="K1701" s="82"/>
      <c r="L1701" s="99"/>
    </row>
    <row r="1702" spans="8:12" s="19" customFormat="1">
      <c r="H1702" s="22">
        <f t="shared" si="21"/>
        <v>0</v>
      </c>
      <c r="I1702" s="99"/>
      <c r="J1702" s="99"/>
      <c r="K1702" s="82"/>
      <c r="L1702" s="99"/>
    </row>
    <row r="1703" spans="8:12" s="19" customFormat="1">
      <c r="H1703" s="22">
        <f t="shared" si="21"/>
        <v>0</v>
      </c>
      <c r="I1703" s="99"/>
      <c r="J1703" s="99"/>
      <c r="K1703" s="82"/>
      <c r="L1703" s="99"/>
    </row>
    <row r="1704" spans="8:12" s="19" customFormat="1">
      <c r="H1704" s="22">
        <f t="shared" si="21"/>
        <v>0</v>
      </c>
      <c r="I1704" s="99"/>
      <c r="J1704" s="99"/>
      <c r="K1704" s="82"/>
      <c r="L1704" s="99"/>
    </row>
    <row r="1705" spans="8:12" s="19" customFormat="1">
      <c r="H1705" s="22">
        <f t="shared" si="21"/>
        <v>0</v>
      </c>
      <c r="I1705" s="99"/>
      <c r="J1705" s="99"/>
      <c r="K1705" s="82"/>
      <c r="L1705" s="99"/>
    </row>
    <row r="1706" spans="8:12" s="19" customFormat="1">
      <c r="H1706" s="22">
        <f t="shared" si="21"/>
        <v>0</v>
      </c>
      <c r="I1706" s="99"/>
      <c r="J1706" s="99"/>
      <c r="K1706" s="82"/>
      <c r="L1706" s="99"/>
    </row>
    <row r="1707" spans="8:12" s="19" customFormat="1">
      <c r="H1707" s="22">
        <f t="shared" si="21"/>
        <v>0</v>
      </c>
      <c r="I1707" s="99"/>
      <c r="J1707" s="99"/>
      <c r="K1707" s="82"/>
      <c r="L1707" s="99"/>
    </row>
    <row r="1708" spans="8:12" s="19" customFormat="1">
      <c r="H1708" s="22">
        <f t="shared" si="21"/>
        <v>0</v>
      </c>
      <c r="I1708" s="99"/>
      <c r="J1708" s="99"/>
      <c r="K1708" s="82"/>
      <c r="L1708" s="99"/>
    </row>
    <row r="1709" spans="8:12" s="19" customFormat="1">
      <c r="H1709" s="22">
        <f t="shared" si="21"/>
        <v>0</v>
      </c>
      <c r="I1709" s="99"/>
      <c r="J1709" s="99"/>
      <c r="K1709" s="82"/>
      <c r="L1709" s="99"/>
    </row>
    <row r="1710" spans="8:12" s="19" customFormat="1">
      <c r="H1710" s="22">
        <f t="shared" si="21"/>
        <v>0</v>
      </c>
      <c r="I1710" s="99"/>
      <c r="J1710" s="99"/>
      <c r="K1710" s="82"/>
      <c r="L1710" s="99"/>
    </row>
    <row r="1711" spans="8:12" s="19" customFormat="1">
      <c r="H1711" s="22">
        <f t="shared" si="21"/>
        <v>0</v>
      </c>
      <c r="I1711" s="99"/>
      <c r="J1711" s="99"/>
      <c r="K1711" s="82"/>
      <c r="L1711" s="99"/>
    </row>
    <row r="1712" spans="8:12" s="19" customFormat="1">
      <c r="H1712" s="22">
        <f t="shared" si="21"/>
        <v>0</v>
      </c>
      <c r="I1712" s="99"/>
      <c r="J1712" s="99"/>
      <c r="K1712" s="82"/>
      <c r="L1712" s="99"/>
    </row>
    <row r="1713" spans="8:12" s="19" customFormat="1">
      <c r="H1713" s="22">
        <f t="shared" si="21"/>
        <v>0</v>
      </c>
      <c r="I1713" s="99"/>
      <c r="J1713" s="99"/>
      <c r="K1713" s="82"/>
      <c r="L1713" s="99"/>
    </row>
    <row r="1714" spans="8:12" s="19" customFormat="1">
      <c r="H1714" s="22">
        <f t="shared" si="21"/>
        <v>0</v>
      </c>
      <c r="I1714" s="99"/>
      <c r="J1714" s="99"/>
      <c r="K1714" s="82"/>
      <c r="L1714" s="99"/>
    </row>
    <row r="1715" spans="8:12" s="19" customFormat="1">
      <c r="H1715" s="22">
        <f t="shared" si="21"/>
        <v>0</v>
      </c>
      <c r="I1715" s="99"/>
      <c r="J1715" s="99"/>
      <c r="K1715" s="82"/>
      <c r="L1715" s="99"/>
    </row>
    <row r="1716" spans="8:12" s="19" customFormat="1">
      <c r="H1716" s="22">
        <f t="shared" si="21"/>
        <v>0</v>
      </c>
      <c r="I1716" s="99"/>
      <c r="J1716" s="99"/>
      <c r="K1716" s="82"/>
      <c r="L1716" s="99"/>
    </row>
    <row r="1717" spans="8:12" s="19" customFormat="1">
      <c r="H1717" s="22">
        <f t="shared" si="21"/>
        <v>0</v>
      </c>
      <c r="I1717" s="99"/>
      <c r="J1717" s="99"/>
      <c r="K1717" s="82"/>
      <c r="L1717" s="99"/>
    </row>
    <row r="1718" spans="8:12" s="19" customFormat="1">
      <c r="H1718" s="22">
        <f t="shared" si="21"/>
        <v>0</v>
      </c>
      <c r="I1718" s="99"/>
      <c r="J1718" s="99"/>
      <c r="K1718" s="82"/>
      <c r="L1718" s="99"/>
    </row>
    <row r="1719" spans="8:12" s="19" customFormat="1">
      <c r="H1719" s="22">
        <f t="shared" si="21"/>
        <v>0</v>
      </c>
      <c r="I1719" s="99"/>
      <c r="J1719" s="99"/>
      <c r="K1719" s="82"/>
      <c r="L1719" s="99"/>
    </row>
    <row r="1720" spans="8:12" s="19" customFormat="1">
      <c r="H1720" s="22">
        <f t="shared" si="21"/>
        <v>0</v>
      </c>
      <c r="I1720" s="99"/>
      <c r="J1720" s="99"/>
      <c r="K1720" s="82"/>
      <c r="L1720" s="99"/>
    </row>
    <row r="1721" spans="8:12" s="19" customFormat="1">
      <c r="H1721" s="22">
        <f t="shared" si="21"/>
        <v>0</v>
      </c>
      <c r="I1721" s="99"/>
      <c r="J1721" s="99"/>
      <c r="K1721" s="82"/>
      <c r="L1721" s="99"/>
    </row>
    <row r="1722" spans="8:12" s="19" customFormat="1">
      <c r="H1722" s="22">
        <f t="shared" si="21"/>
        <v>0</v>
      </c>
      <c r="I1722" s="99"/>
      <c r="J1722" s="99"/>
      <c r="K1722" s="82"/>
      <c r="L1722" s="99"/>
    </row>
    <row r="1723" spans="8:12" s="19" customFormat="1">
      <c r="H1723" s="22">
        <f t="shared" si="21"/>
        <v>0</v>
      </c>
      <c r="I1723" s="99"/>
      <c r="J1723" s="99"/>
      <c r="K1723" s="82"/>
      <c r="L1723" s="82"/>
    </row>
    <row r="1724" spans="8:12" s="19" customFormat="1">
      <c r="H1724" s="22">
        <f t="shared" si="21"/>
        <v>0</v>
      </c>
      <c r="I1724" s="99"/>
      <c r="J1724" s="99"/>
      <c r="K1724" s="82"/>
      <c r="L1724" s="82"/>
    </row>
    <row r="1725" spans="8:12" s="19" customFormat="1">
      <c r="H1725" s="22">
        <f t="shared" si="21"/>
        <v>0</v>
      </c>
      <c r="I1725" s="99"/>
      <c r="J1725" s="99"/>
      <c r="K1725" s="82"/>
      <c r="L1725" s="82"/>
    </row>
    <row r="1726" spans="8:12" s="19" customFormat="1">
      <c r="H1726" s="22">
        <f t="shared" si="21"/>
        <v>0</v>
      </c>
      <c r="I1726" s="99"/>
      <c r="J1726" s="99"/>
      <c r="K1726" s="82"/>
      <c r="L1726" s="82"/>
    </row>
    <row r="1727" spans="8:12" s="19" customFormat="1">
      <c r="H1727" s="22">
        <f t="shared" si="21"/>
        <v>0</v>
      </c>
      <c r="I1727" s="99"/>
      <c r="J1727" s="99"/>
      <c r="K1727" s="82"/>
      <c r="L1727" s="82"/>
    </row>
    <row r="1728" spans="8:12" s="19" customFormat="1">
      <c r="H1728" s="22">
        <f t="shared" si="21"/>
        <v>0</v>
      </c>
      <c r="I1728" s="99"/>
      <c r="J1728" s="99"/>
      <c r="K1728" s="82"/>
      <c r="L1728" s="82"/>
    </row>
    <row r="1729" spans="8:12" s="19" customFormat="1">
      <c r="H1729" s="22">
        <f t="shared" si="21"/>
        <v>0</v>
      </c>
      <c r="I1729" s="99"/>
      <c r="J1729" s="99"/>
      <c r="K1729" s="82"/>
      <c r="L1729" s="82"/>
    </row>
    <row r="1730" spans="8:12" s="19" customFormat="1">
      <c r="H1730" s="22">
        <f t="shared" si="21"/>
        <v>0</v>
      </c>
      <c r="I1730" s="99"/>
      <c r="J1730" s="99"/>
      <c r="K1730" s="82"/>
      <c r="L1730" s="82"/>
    </row>
    <row r="1731" spans="8:12" s="19" customFormat="1">
      <c r="H1731" s="22">
        <f t="shared" si="21"/>
        <v>0</v>
      </c>
      <c r="I1731" s="99"/>
      <c r="J1731" s="99"/>
      <c r="K1731" s="82"/>
      <c r="L1731" s="82"/>
    </row>
    <row r="1732" spans="8:12" s="19" customFormat="1">
      <c r="H1732" s="22">
        <f t="shared" ref="H1732:H1795" si="22">INT($E1732*F1732)</f>
        <v>0</v>
      </c>
      <c r="I1732" s="99"/>
      <c r="J1732" s="99"/>
      <c r="K1732" s="82"/>
      <c r="L1732" s="82"/>
    </row>
    <row r="1733" spans="8:12" s="19" customFormat="1">
      <c r="H1733" s="22">
        <f t="shared" si="22"/>
        <v>0</v>
      </c>
      <c r="I1733" s="99"/>
      <c r="J1733" s="99"/>
      <c r="K1733" s="82"/>
      <c r="L1733" s="82"/>
    </row>
    <row r="1734" spans="8:12" s="19" customFormat="1">
      <c r="H1734" s="22">
        <f t="shared" si="22"/>
        <v>0</v>
      </c>
      <c r="I1734" s="99"/>
      <c r="J1734" s="99"/>
    </row>
    <row r="1735" spans="8:12" s="19" customFormat="1">
      <c r="H1735" s="22">
        <f t="shared" si="22"/>
        <v>0</v>
      </c>
      <c r="I1735" s="99"/>
      <c r="J1735" s="99"/>
    </row>
    <row r="1736" spans="8:12" s="19" customFormat="1">
      <c r="H1736" s="22">
        <f t="shared" si="22"/>
        <v>0</v>
      </c>
      <c r="I1736" s="99"/>
      <c r="J1736" s="99"/>
    </row>
    <row r="1737" spans="8:12" s="19" customFormat="1">
      <c r="H1737" s="22">
        <f t="shared" si="22"/>
        <v>0</v>
      </c>
      <c r="I1737" s="99"/>
      <c r="J1737" s="99"/>
    </row>
    <row r="1738" spans="8:12" s="19" customFormat="1">
      <c r="H1738" s="22">
        <f t="shared" si="22"/>
        <v>0</v>
      </c>
      <c r="I1738" s="99"/>
      <c r="J1738" s="99"/>
    </row>
    <row r="1739" spans="8:12" s="19" customFormat="1">
      <c r="H1739" s="22">
        <f t="shared" si="22"/>
        <v>0</v>
      </c>
      <c r="I1739" s="99"/>
      <c r="J1739" s="99"/>
    </row>
    <row r="1740" spans="8:12" s="19" customFormat="1">
      <c r="H1740" s="22">
        <f t="shared" si="22"/>
        <v>0</v>
      </c>
      <c r="I1740" s="99"/>
      <c r="J1740" s="99"/>
    </row>
    <row r="1741" spans="8:12" s="19" customFormat="1">
      <c r="H1741" s="22">
        <f t="shared" si="22"/>
        <v>0</v>
      </c>
      <c r="I1741" s="99"/>
      <c r="J1741" s="99"/>
    </row>
    <row r="1742" spans="8:12" s="19" customFormat="1">
      <c r="H1742" s="22">
        <f t="shared" si="22"/>
        <v>0</v>
      </c>
      <c r="I1742" s="99"/>
      <c r="J1742" s="99"/>
    </row>
    <row r="1743" spans="8:12" s="19" customFormat="1">
      <c r="H1743" s="22">
        <f t="shared" si="22"/>
        <v>0</v>
      </c>
      <c r="I1743" s="99"/>
      <c r="J1743" s="99"/>
    </row>
    <row r="1744" spans="8:12" s="19" customFormat="1">
      <c r="H1744" s="22">
        <f t="shared" si="22"/>
        <v>0</v>
      </c>
      <c r="I1744" s="99"/>
      <c r="J1744" s="99"/>
    </row>
    <row r="1745" spans="8:10" s="19" customFormat="1">
      <c r="H1745" s="22">
        <f t="shared" si="22"/>
        <v>0</v>
      </c>
      <c r="I1745" s="99"/>
      <c r="J1745" s="99"/>
    </row>
    <row r="1746" spans="8:10" s="19" customFormat="1">
      <c r="H1746" s="22">
        <f t="shared" si="22"/>
        <v>0</v>
      </c>
      <c r="I1746" s="99"/>
      <c r="J1746" s="99"/>
    </row>
    <row r="1747" spans="8:10" s="19" customFormat="1">
      <c r="H1747" s="22">
        <f t="shared" si="22"/>
        <v>0</v>
      </c>
      <c r="I1747" s="99"/>
      <c r="J1747" s="99"/>
    </row>
    <row r="1748" spans="8:10" s="19" customFormat="1">
      <c r="H1748" s="22">
        <f t="shared" si="22"/>
        <v>0</v>
      </c>
      <c r="I1748" s="99"/>
      <c r="J1748" s="99"/>
    </row>
    <row r="1749" spans="8:10" s="19" customFormat="1">
      <c r="H1749" s="22">
        <f t="shared" si="22"/>
        <v>0</v>
      </c>
      <c r="I1749" s="99"/>
      <c r="J1749" s="99"/>
    </row>
    <row r="1750" spans="8:10" s="19" customFormat="1">
      <c r="H1750" s="22">
        <f t="shared" si="22"/>
        <v>0</v>
      </c>
      <c r="I1750" s="99"/>
      <c r="J1750" s="99"/>
    </row>
    <row r="1751" spans="8:10" s="19" customFormat="1">
      <c r="H1751" s="22">
        <f t="shared" si="22"/>
        <v>0</v>
      </c>
      <c r="I1751" s="99"/>
      <c r="J1751" s="99"/>
    </row>
    <row r="1752" spans="8:10" s="19" customFormat="1">
      <c r="H1752" s="22">
        <f t="shared" si="22"/>
        <v>0</v>
      </c>
      <c r="I1752" s="99"/>
      <c r="J1752" s="99"/>
    </row>
    <row r="1753" spans="8:10" s="19" customFormat="1">
      <c r="H1753" s="22">
        <f t="shared" si="22"/>
        <v>0</v>
      </c>
      <c r="I1753" s="99"/>
      <c r="J1753" s="99"/>
    </row>
    <row r="1754" spans="8:10" s="19" customFormat="1">
      <c r="H1754" s="22">
        <f t="shared" si="22"/>
        <v>0</v>
      </c>
      <c r="I1754" s="99"/>
      <c r="J1754" s="99"/>
    </row>
    <row r="1755" spans="8:10" s="19" customFormat="1">
      <c r="H1755" s="22">
        <f t="shared" si="22"/>
        <v>0</v>
      </c>
      <c r="I1755" s="99"/>
      <c r="J1755" s="99"/>
    </row>
    <row r="1756" spans="8:10" s="19" customFormat="1">
      <c r="H1756" s="22">
        <f t="shared" si="22"/>
        <v>0</v>
      </c>
      <c r="I1756" s="99"/>
      <c r="J1756" s="99"/>
    </row>
    <row r="1757" spans="8:10" s="19" customFormat="1">
      <c r="H1757" s="22">
        <f t="shared" si="22"/>
        <v>0</v>
      </c>
      <c r="I1757" s="99"/>
      <c r="J1757" s="99"/>
    </row>
    <row r="1758" spans="8:10" s="19" customFormat="1">
      <c r="H1758" s="22">
        <f t="shared" si="22"/>
        <v>0</v>
      </c>
      <c r="I1758" s="99"/>
      <c r="J1758" s="99"/>
    </row>
    <row r="1759" spans="8:10" s="19" customFormat="1">
      <c r="H1759" s="22">
        <f t="shared" si="22"/>
        <v>0</v>
      </c>
      <c r="I1759" s="99"/>
      <c r="J1759" s="99"/>
    </row>
    <row r="1760" spans="8:10" s="19" customFormat="1">
      <c r="H1760" s="22">
        <f t="shared" si="22"/>
        <v>0</v>
      </c>
      <c r="I1760" s="99"/>
      <c r="J1760" s="99"/>
    </row>
    <row r="1761" spans="8:10" s="19" customFormat="1">
      <c r="H1761" s="22">
        <f t="shared" si="22"/>
        <v>0</v>
      </c>
      <c r="I1761" s="99"/>
      <c r="J1761" s="99"/>
    </row>
    <row r="1762" spans="8:10" s="19" customFormat="1">
      <c r="H1762" s="22">
        <f t="shared" si="22"/>
        <v>0</v>
      </c>
      <c r="I1762" s="99"/>
      <c r="J1762" s="99"/>
    </row>
    <row r="1763" spans="8:10" s="19" customFormat="1">
      <c r="H1763" s="22">
        <f t="shared" si="22"/>
        <v>0</v>
      </c>
      <c r="I1763" s="99"/>
      <c r="J1763" s="99"/>
    </row>
    <row r="1764" spans="8:10" s="19" customFormat="1">
      <c r="H1764" s="22">
        <f t="shared" si="22"/>
        <v>0</v>
      </c>
      <c r="I1764" s="99"/>
      <c r="J1764" s="99"/>
    </row>
    <row r="1765" spans="8:10" s="19" customFormat="1">
      <c r="H1765" s="22">
        <f t="shared" si="22"/>
        <v>0</v>
      </c>
      <c r="I1765" s="99"/>
      <c r="J1765" s="99"/>
    </row>
    <row r="1766" spans="8:10" s="19" customFormat="1">
      <c r="H1766" s="22">
        <f t="shared" si="22"/>
        <v>0</v>
      </c>
      <c r="I1766" s="99"/>
      <c r="J1766" s="99"/>
    </row>
    <row r="1767" spans="8:10" s="19" customFormat="1">
      <c r="H1767" s="22">
        <f t="shared" si="22"/>
        <v>0</v>
      </c>
      <c r="I1767" s="99"/>
      <c r="J1767" s="99"/>
    </row>
    <row r="1768" spans="8:10" s="19" customFormat="1">
      <c r="H1768" s="22">
        <f t="shared" si="22"/>
        <v>0</v>
      </c>
      <c r="I1768" s="99"/>
      <c r="J1768" s="99"/>
    </row>
    <row r="1769" spans="8:10" s="19" customFormat="1">
      <c r="H1769" s="22">
        <f t="shared" si="22"/>
        <v>0</v>
      </c>
      <c r="I1769" s="99"/>
      <c r="J1769" s="99"/>
    </row>
    <row r="1770" spans="8:10" s="19" customFormat="1">
      <c r="H1770" s="22">
        <f t="shared" si="22"/>
        <v>0</v>
      </c>
      <c r="I1770" s="99"/>
      <c r="J1770" s="99"/>
    </row>
    <row r="1771" spans="8:10" s="19" customFormat="1">
      <c r="H1771" s="22">
        <f t="shared" si="22"/>
        <v>0</v>
      </c>
      <c r="I1771" s="99"/>
      <c r="J1771" s="99"/>
    </row>
    <row r="1772" spans="8:10" s="19" customFormat="1">
      <c r="H1772" s="22">
        <f t="shared" si="22"/>
        <v>0</v>
      </c>
      <c r="I1772" s="99"/>
      <c r="J1772" s="99"/>
    </row>
    <row r="1773" spans="8:10" s="19" customFormat="1">
      <c r="H1773" s="22">
        <f t="shared" si="22"/>
        <v>0</v>
      </c>
      <c r="I1773" s="99"/>
      <c r="J1773" s="99"/>
    </row>
    <row r="1774" spans="8:10" s="19" customFormat="1">
      <c r="H1774" s="22">
        <f t="shared" si="22"/>
        <v>0</v>
      </c>
      <c r="I1774" s="99"/>
      <c r="J1774" s="99"/>
    </row>
    <row r="1775" spans="8:10" s="19" customFormat="1">
      <c r="H1775" s="22">
        <f t="shared" si="22"/>
        <v>0</v>
      </c>
      <c r="I1775" s="99"/>
      <c r="J1775" s="99"/>
    </row>
    <row r="1776" spans="8:10" s="19" customFormat="1">
      <c r="H1776" s="22">
        <f t="shared" si="22"/>
        <v>0</v>
      </c>
      <c r="I1776" s="99"/>
      <c r="J1776" s="99"/>
    </row>
    <row r="1777" spans="8:10" s="19" customFormat="1">
      <c r="H1777" s="22">
        <f t="shared" si="22"/>
        <v>0</v>
      </c>
      <c r="I1777" s="99"/>
      <c r="J1777" s="99"/>
    </row>
    <row r="1778" spans="8:10" s="19" customFormat="1">
      <c r="H1778" s="22">
        <f t="shared" si="22"/>
        <v>0</v>
      </c>
      <c r="I1778" s="99"/>
      <c r="J1778" s="99"/>
    </row>
    <row r="1779" spans="8:10" s="19" customFormat="1">
      <c r="H1779" s="22">
        <f t="shared" si="22"/>
        <v>0</v>
      </c>
      <c r="I1779" s="99"/>
      <c r="J1779" s="99"/>
    </row>
    <row r="1780" spans="8:10" s="19" customFormat="1">
      <c r="H1780" s="22">
        <f t="shared" si="22"/>
        <v>0</v>
      </c>
      <c r="I1780" s="99"/>
      <c r="J1780" s="99"/>
    </row>
    <row r="1781" spans="8:10" s="19" customFormat="1">
      <c r="H1781" s="22">
        <f t="shared" si="22"/>
        <v>0</v>
      </c>
      <c r="I1781" s="99"/>
      <c r="J1781" s="99"/>
    </row>
    <row r="1782" spans="8:10" s="19" customFormat="1">
      <c r="H1782" s="22">
        <f t="shared" si="22"/>
        <v>0</v>
      </c>
      <c r="I1782" s="99"/>
      <c r="J1782" s="99"/>
    </row>
    <row r="1783" spans="8:10" s="19" customFormat="1">
      <c r="H1783" s="22">
        <f t="shared" si="22"/>
        <v>0</v>
      </c>
      <c r="I1783" s="99"/>
      <c r="J1783" s="99"/>
    </row>
    <row r="1784" spans="8:10" s="19" customFormat="1">
      <c r="H1784" s="22">
        <f t="shared" si="22"/>
        <v>0</v>
      </c>
      <c r="I1784" s="99"/>
      <c r="J1784" s="99"/>
    </row>
    <row r="1785" spans="8:10" s="19" customFormat="1">
      <c r="H1785" s="22">
        <f t="shared" si="22"/>
        <v>0</v>
      </c>
      <c r="I1785" s="99"/>
      <c r="J1785" s="99"/>
    </row>
    <row r="1786" spans="8:10" s="19" customFormat="1">
      <c r="H1786" s="22">
        <f t="shared" si="22"/>
        <v>0</v>
      </c>
      <c r="I1786" s="99"/>
      <c r="J1786" s="99"/>
    </row>
    <row r="1787" spans="8:10" s="19" customFormat="1">
      <c r="H1787" s="22">
        <f t="shared" si="22"/>
        <v>0</v>
      </c>
      <c r="I1787" s="99"/>
      <c r="J1787" s="99"/>
    </row>
    <row r="1788" spans="8:10" s="19" customFormat="1">
      <c r="H1788" s="22">
        <f t="shared" si="22"/>
        <v>0</v>
      </c>
      <c r="I1788" s="99"/>
      <c r="J1788" s="99"/>
    </row>
    <row r="1789" spans="8:10" s="19" customFormat="1">
      <c r="H1789" s="22">
        <f t="shared" si="22"/>
        <v>0</v>
      </c>
      <c r="I1789" s="99"/>
      <c r="J1789" s="99"/>
    </row>
    <row r="1790" spans="8:10" s="19" customFormat="1">
      <c r="H1790" s="22">
        <f t="shared" si="22"/>
        <v>0</v>
      </c>
      <c r="I1790" s="99"/>
      <c r="J1790" s="99"/>
    </row>
    <row r="1791" spans="8:10" s="19" customFormat="1">
      <c r="H1791" s="22">
        <f t="shared" si="22"/>
        <v>0</v>
      </c>
      <c r="I1791" s="99"/>
      <c r="J1791" s="99"/>
    </row>
    <row r="1792" spans="8:10" s="19" customFormat="1">
      <c r="H1792" s="22">
        <f t="shared" si="22"/>
        <v>0</v>
      </c>
      <c r="I1792" s="99"/>
      <c r="J1792" s="99"/>
    </row>
    <row r="1793" spans="8:10" s="19" customFormat="1">
      <c r="H1793" s="22">
        <f t="shared" si="22"/>
        <v>0</v>
      </c>
      <c r="I1793" s="99"/>
      <c r="J1793" s="99"/>
    </row>
    <row r="1794" spans="8:10" s="19" customFormat="1">
      <c r="H1794" s="22">
        <f t="shared" si="22"/>
        <v>0</v>
      </c>
      <c r="I1794" s="99"/>
      <c r="J1794" s="99"/>
    </row>
    <row r="1795" spans="8:10" s="19" customFormat="1">
      <c r="H1795" s="22">
        <f t="shared" si="22"/>
        <v>0</v>
      </c>
      <c r="I1795" s="99"/>
      <c r="J1795" s="99"/>
    </row>
    <row r="1796" spans="8:10" s="19" customFormat="1">
      <c r="H1796" s="22">
        <f t="shared" ref="H1796:H1859" si="23">INT($E1796*F1796)</f>
        <v>0</v>
      </c>
      <c r="I1796" s="99"/>
      <c r="J1796" s="99"/>
    </row>
    <row r="1797" spans="8:10" s="19" customFormat="1">
      <c r="H1797" s="22">
        <f t="shared" si="23"/>
        <v>0</v>
      </c>
      <c r="I1797" s="99"/>
      <c r="J1797" s="99"/>
    </row>
    <row r="1798" spans="8:10" s="19" customFormat="1">
      <c r="H1798" s="22">
        <f t="shared" si="23"/>
        <v>0</v>
      </c>
      <c r="I1798" s="99"/>
      <c r="J1798" s="99"/>
    </row>
    <row r="1799" spans="8:10" s="19" customFormat="1">
      <c r="H1799" s="22">
        <f t="shared" si="23"/>
        <v>0</v>
      </c>
      <c r="I1799" s="99"/>
      <c r="J1799" s="99"/>
    </row>
    <row r="1800" spans="8:10" s="19" customFormat="1">
      <c r="H1800" s="22">
        <f t="shared" si="23"/>
        <v>0</v>
      </c>
      <c r="I1800" s="99"/>
      <c r="J1800" s="99"/>
    </row>
    <row r="1801" spans="8:10" s="19" customFormat="1">
      <c r="H1801" s="22">
        <f t="shared" si="23"/>
        <v>0</v>
      </c>
      <c r="I1801" s="99"/>
      <c r="J1801" s="99"/>
    </row>
    <row r="1802" spans="8:10" s="19" customFormat="1">
      <c r="H1802" s="22">
        <f t="shared" si="23"/>
        <v>0</v>
      </c>
      <c r="I1802" s="99"/>
      <c r="J1802" s="99"/>
    </row>
    <row r="1803" spans="8:10" s="19" customFormat="1">
      <c r="H1803" s="22">
        <f t="shared" si="23"/>
        <v>0</v>
      </c>
      <c r="I1803" s="99"/>
      <c r="J1803" s="99"/>
    </row>
    <row r="1804" spans="8:10" s="19" customFormat="1">
      <c r="H1804" s="22">
        <f t="shared" si="23"/>
        <v>0</v>
      </c>
      <c r="I1804" s="99"/>
      <c r="J1804" s="99"/>
    </row>
    <row r="1805" spans="8:10" s="19" customFormat="1">
      <c r="H1805" s="22">
        <f t="shared" si="23"/>
        <v>0</v>
      </c>
      <c r="I1805" s="99"/>
      <c r="J1805" s="99"/>
    </row>
    <row r="1806" spans="8:10" s="19" customFormat="1">
      <c r="H1806" s="22">
        <f t="shared" si="23"/>
        <v>0</v>
      </c>
      <c r="I1806" s="99"/>
      <c r="J1806" s="99"/>
    </row>
    <row r="1807" spans="8:10" s="19" customFormat="1">
      <c r="H1807" s="22">
        <f t="shared" si="23"/>
        <v>0</v>
      </c>
      <c r="I1807" s="99"/>
      <c r="J1807" s="99"/>
    </row>
    <row r="1808" spans="8:10" s="19" customFormat="1">
      <c r="H1808" s="22">
        <f t="shared" si="23"/>
        <v>0</v>
      </c>
      <c r="I1808" s="99"/>
      <c r="J1808" s="99"/>
    </row>
    <row r="1809" spans="8:10" s="19" customFormat="1">
      <c r="H1809" s="22">
        <f t="shared" si="23"/>
        <v>0</v>
      </c>
      <c r="I1809" s="99"/>
      <c r="J1809" s="99"/>
    </row>
    <row r="1810" spans="8:10" s="19" customFormat="1">
      <c r="H1810" s="22">
        <f t="shared" si="23"/>
        <v>0</v>
      </c>
      <c r="I1810" s="99"/>
      <c r="J1810" s="99"/>
    </row>
    <row r="1811" spans="8:10" s="19" customFormat="1">
      <c r="H1811" s="22">
        <f t="shared" si="23"/>
        <v>0</v>
      </c>
      <c r="I1811" s="99"/>
      <c r="J1811" s="99"/>
    </row>
    <row r="1812" spans="8:10" s="19" customFormat="1">
      <c r="H1812" s="22">
        <f t="shared" si="23"/>
        <v>0</v>
      </c>
      <c r="I1812" s="99"/>
      <c r="J1812" s="99"/>
    </row>
    <row r="1813" spans="8:10" s="19" customFormat="1">
      <c r="H1813" s="22">
        <f t="shared" si="23"/>
        <v>0</v>
      </c>
      <c r="I1813" s="99"/>
      <c r="J1813" s="99"/>
    </row>
    <row r="1814" spans="8:10" s="19" customFormat="1">
      <c r="H1814" s="22">
        <f t="shared" si="23"/>
        <v>0</v>
      </c>
      <c r="I1814" s="99"/>
      <c r="J1814" s="99"/>
    </row>
    <row r="1815" spans="8:10" s="19" customFormat="1">
      <c r="H1815" s="22">
        <f t="shared" si="23"/>
        <v>0</v>
      </c>
      <c r="I1815" s="99"/>
      <c r="J1815" s="99"/>
    </row>
    <row r="1816" spans="8:10" s="19" customFormat="1">
      <c r="H1816" s="22">
        <f t="shared" si="23"/>
        <v>0</v>
      </c>
      <c r="I1816" s="99"/>
      <c r="J1816" s="99"/>
    </row>
    <row r="1817" spans="8:10" s="19" customFormat="1">
      <c r="H1817" s="22">
        <f t="shared" si="23"/>
        <v>0</v>
      </c>
      <c r="I1817" s="99"/>
      <c r="J1817" s="99"/>
    </row>
    <row r="1818" spans="8:10" s="19" customFormat="1">
      <c r="H1818" s="22">
        <f t="shared" si="23"/>
        <v>0</v>
      </c>
      <c r="I1818" s="99"/>
      <c r="J1818" s="99"/>
    </row>
    <row r="1819" spans="8:10" s="19" customFormat="1">
      <c r="H1819" s="22">
        <f t="shared" si="23"/>
        <v>0</v>
      </c>
      <c r="I1819" s="99"/>
      <c r="J1819" s="99"/>
    </row>
    <row r="1820" spans="8:10" s="19" customFormat="1">
      <c r="H1820" s="22">
        <f t="shared" si="23"/>
        <v>0</v>
      </c>
      <c r="I1820" s="99"/>
      <c r="J1820" s="99"/>
    </row>
    <row r="1821" spans="8:10" s="19" customFormat="1">
      <c r="H1821" s="22">
        <f t="shared" si="23"/>
        <v>0</v>
      </c>
      <c r="I1821" s="99"/>
      <c r="J1821" s="99"/>
    </row>
    <row r="1822" spans="8:10" s="19" customFormat="1">
      <c r="H1822" s="22">
        <f t="shared" si="23"/>
        <v>0</v>
      </c>
      <c r="I1822" s="99"/>
      <c r="J1822" s="99"/>
    </row>
    <row r="1823" spans="8:10" s="19" customFormat="1">
      <c r="H1823" s="22">
        <f t="shared" si="23"/>
        <v>0</v>
      </c>
      <c r="I1823" s="99"/>
      <c r="J1823" s="99"/>
    </row>
    <row r="1824" spans="8:10" s="19" customFormat="1">
      <c r="H1824" s="22">
        <f t="shared" si="23"/>
        <v>0</v>
      </c>
      <c r="I1824" s="99"/>
      <c r="J1824" s="99"/>
    </row>
    <row r="1825" spans="8:10" s="19" customFormat="1">
      <c r="H1825" s="22">
        <f t="shared" si="23"/>
        <v>0</v>
      </c>
      <c r="I1825" s="99"/>
      <c r="J1825" s="99"/>
    </row>
    <row r="1826" spans="8:10" s="19" customFormat="1">
      <c r="H1826" s="22">
        <f t="shared" si="23"/>
        <v>0</v>
      </c>
      <c r="I1826" s="99"/>
      <c r="J1826" s="99"/>
    </row>
    <row r="1827" spans="8:10" s="19" customFormat="1">
      <c r="H1827" s="22">
        <f t="shared" si="23"/>
        <v>0</v>
      </c>
      <c r="I1827" s="99"/>
      <c r="J1827" s="99"/>
    </row>
    <row r="1828" spans="8:10" s="19" customFormat="1">
      <c r="H1828" s="22">
        <f t="shared" si="23"/>
        <v>0</v>
      </c>
      <c r="I1828" s="99"/>
      <c r="J1828" s="99"/>
    </row>
    <row r="1829" spans="8:10" s="19" customFormat="1">
      <c r="H1829" s="22">
        <f t="shared" si="23"/>
        <v>0</v>
      </c>
      <c r="I1829" s="99"/>
      <c r="J1829" s="99"/>
    </row>
    <row r="1830" spans="8:10" s="19" customFormat="1">
      <c r="H1830" s="22">
        <f t="shared" si="23"/>
        <v>0</v>
      </c>
      <c r="I1830" s="99"/>
      <c r="J1830" s="99"/>
    </row>
    <row r="1831" spans="8:10" s="19" customFormat="1">
      <c r="H1831" s="22">
        <f t="shared" si="23"/>
        <v>0</v>
      </c>
      <c r="I1831" s="99"/>
      <c r="J1831" s="99"/>
    </row>
    <row r="1832" spans="8:10" s="19" customFormat="1">
      <c r="H1832" s="22">
        <f t="shared" si="23"/>
        <v>0</v>
      </c>
      <c r="I1832" s="99"/>
      <c r="J1832" s="99"/>
    </row>
    <row r="1833" spans="8:10" s="19" customFormat="1">
      <c r="H1833" s="22">
        <f t="shared" si="23"/>
        <v>0</v>
      </c>
      <c r="I1833" s="99"/>
      <c r="J1833" s="99"/>
    </row>
    <row r="1834" spans="8:10" s="19" customFormat="1">
      <c r="H1834" s="22">
        <f t="shared" si="23"/>
        <v>0</v>
      </c>
      <c r="I1834" s="99"/>
      <c r="J1834" s="99"/>
    </row>
    <row r="1835" spans="8:10" s="19" customFormat="1">
      <c r="H1835" s="22">
        <f t="shared" si="23"/>
        <v>0</v>
      </c>
      <c r="I1835" s="99"/>
      <c r="J1835" s="99"/>
    </row>
    <row r="1836" spans="8:10" s="19" customFormat="1">
      <c r="H1836" s="22">
        <f t="shared" si="23"/>
        <v>0</v>
      </c>
      <c r="I1836" s="99"/>
      <c r="J1836" s="99"/>
    </row>
    <row r="1837" spans="8:10" s="19" customFormat="1">
      <c r="H1837" s="22">
        <f t="shared" si="23"/>
        <v>0</v>
      </c>
      <c r="I1837" s="99"/>
      <c r="J1837" s="99"/>
    </row>
    <row r="1838" spans="8:10" s="19" customFormat="1">
      <c r="H1838" s="22">
        <f t="shared" si="23"/>
        <v>0</v>
      </c>
      <c r="I1838" s="99"/>
      <c r="J1838" s="99"/>
    </row>
    <row r="1839" spans="8:10" s="19" customFormat="1">
      <c r="H1839" s="22">
        <f t="shared" si="23"/>
        <v>0</v>
      </c>
      <c r="I1839" s="99"/>
      <c r="J1839" s="99"/>
    </row>
    <row r="1840" spans="8:10" s="19" customFormat="1">
      <c r="H1840" s="22">
        <f t="shared" si="23"/>
        <v>0</v>
      </c>
      <c r="I1840" s="99"/>
      <c r="J1840" s="99"/>
    </row>
    <row r="1841" spans="8:10" s="19" customFormat="1">
      <c r="H1841" s="22">
        <f t="shared" si="23"/>
        <v>0</v>
      </c>
      <c r="I1841" s="99"/>
      <c r="J1841" s="99"/>
    </row>
    <row r="1842" spans="8:10" s="19" customFormat="1">
      <c r="H1842" s="22">
        <f t="shared" si="23"/>
        <v>0</v>
      </c>
      <c r="I1842" s="99"/>
      <c r="J1842" s="99"/>
    </row>
    <row r="1843" spans="8:10" s="19" customFormat="1">
      <c r="H1843" s="22">
        <f t="shared" si="23"/>
        <v>0</v>
      </c>
      <c r="I1843" s="99"/>
      <c r="J1843" s="99"/>
    </row>
    <row r="1844" spans="8:10" s="19" customFormat="1">
      <c r="H1844" s="22">
        <f t="shared" si="23"/>
        <v>0</v>
      </c>
      <c r="I1844" s="99"/>
      <c r="J1844" s="99"/>
    </row>
    <row r="1845" spans="8:10" s="19" customFormat="1">
      <c r="H1845" s="22">
        <f t="shared" si="23"/>
        <v>0</v>
      </c>
      <c r="I1845" s="99"/>
      <c r="J1845" s="99"/>
    </row>
    <row r="1846" spans="8:10" s="19" customFormat="1">
      <c r="H1846" s="22">
        <f t="shared" si="23"/>
        <v>0</v>
      </c>
      <c r="I1846" s="99"/>
      <c r="J1846" s="99"/>
    </row>
    <row r="1847" spans="8:10" s="19" customFormat="1">
      <c r="H1847" s="22">
        <f t="shared" si="23"/>
        <v>0</v>
      </c>
      <c r="I1847" s="99"/>
      <c r="J1847" s="99"/>
    </row>
    <row r="1848" spans="8:10" s="19" customFormat="1">
      <c r="H1848" s="22">
        <f t="shared" si="23"/>
        <v>0</v>
      </c>
      <c r="I1848" s="99"/>
      <c r="J1848" s="99"/>
    </row>
    <row r="1849" spans="8:10" s="19" customFormat="1">
      <c r="H1849" s="22">
        <f t="shared" si="23"/>
        <v>0</v>
      </c>
      <c r="I1849" s="99"/>
      <c r="J1849" s="99"/>
    </row>
    <row r="1850" spans="8:10" s="19" customFormat="1">
      <c r="H1850" s="22">
        <f t="shared" si="23"/>
        <v>0</v>
      </c>
      <c r="I1850" s="99"/>
      <c r="J1850" s="99"/>
    </row>
    <row r="1851" spans="8:10" s="19" customFormat="1">
      <c r="H1851" s="22">
        <f t="shared" si="23"/>
        <v>0</v>
      </c>
      <c r="I1851" s="99"/>
      <c r="J1851" s="99"/>
    </row>
    <row r="1852" spans="8:10" s="19" customFormat="1">
      <c r="H1852" s="22">
        <f t="shared" si="23"/>
        <v>0</v>
      </c>
      <c r="I1852" s="99"/>
      <c r="J1852" s="99"/>
    </row>
    <row r="1853" spans="8:10" s="19" customFormat="1">
      <c r="H1853" s="22">
        <f t="shared" si="23"/>
        <v>0</v>
      </c>
      <c r="I1853" s="99"/>
      <c r="J1853" s="99"/>
    </row>
    <row r="1854" spans="8:10" s="19" customFormat="1">
      <c r="H1854" s="22">
        <f t="shared" si="23"/>
        <v>0</v>
      </c>
      <c r="I1854" s="99"/>
      <c r="J1854" s="99"/>
    </row>
    <row r="1855" spans="8:10" s="19" customFormat="1">
      <c r="H1855" s="22">
        <f t="shared" si="23"/>
        <v>0</v>
      </c>
      <c r="I1855" s="99"/>
      <c r="J1855" s="99"/>
    </row>
    <row r="1856" spans="8:10" s="19" customFormat="1">
      <c r="H1856" s="22">
        <f t="shared" si="23"/>
        <v>0</v>
      </c>
      <c r="I1856" s="99"/>
      <c r="J1856" s="99"/>
    </row>
    <row r="1857" spans="8:10" s="19" customFormat="1">
      <c r="H1857" s="22">
        <f t="shared" si="23"/>
        <v>0</v>
      </c>
      <c r="I1857" s="99"/>
      <c r="J1857" s="99"/>
    </row>
    <row r="1858" spans="8:10" s="19" customFormat="1">
      <c r="H1858" s="22">
        <f t="shared" si="23"/>
        <v>0</v>
      </c>
      <c r="I1858" s="99"/>
      <c r="J1858" s="99"/>
    </row>
    <row r="1859" spans="8:10" s="19" customFormat="1">
      <c r="H1859" s="22">
        <f t="shared" si="23"/>
        <v>0</v>
      </c>
      <c r="I1859" s="99"/>
      <c r="J1859" s="99"/>
    </row>
    <row r="1860" spans="8:10" s="19" customFormat="1">
      <c r="H1860" s="22">
        <f t="shared" ref="H1860:H1923" si="24">INT($E1860*F1860)</f>
        <v>0</v>
      </c>
      <c r="I1860" s="99"/>
      <c r="J1860" s="99"/>
    </row>
    <row r="1861" spans="8:10" s="19" customFormat="1">
      <c r="H1861" s="22">
        <f t="shared" si="24"/>
        <v>0</v>
      </c>
      <c r="I1861" s="99"/>
      <c r="J1861" s="99"/>
    </row>
    <row r="1862" spans="8:10" s="19" customFormat="1">
      <c r="H1862" s="22">
        <f t="shared" si="24"/>
        <v>0</v>
      </c>
      <c r="I1862" s="99"/>
      <c r="J1862" s="99"/>
    </row>
    <row r="1863" spans="8:10" s="19" customFormat="1">
      <c r="H1863" s="22">
        <f t="shared" si="24"/>
        <v>0</v>
      </c>
      <c r="I1863" s="99"/>
      <c r="J1863" s="99"/>
    </row>
    <row r="1864" spans="8:10" s="19" customFormat="1">
      <c r="H1864" s="22">
        <f t="shared" si="24"/>
        <v>0</v>
      </c>
      <c r="I1864" s="99"/>
      <c r="J1864" s="99"/>
    </row>
    <row r="1865" spans="8:10" s="19" customFormat="1">
      <c r="H1865" s="22">
        <f t="shared" si="24"/>
        <v>0</v>
      </c>
      <c r="I1865" s="99"/>
      <c r="J1865" s="99"/>
    </row>
    <row r="1866" spans="8:10" s="19" customFormat="1">
      <c r="H1866" s="22">
        <f t="shared" si="24"/>
        <v>0</v>
      </c>
      <c r="I1866" s="99"/>
      <c r="J1866" s="99"/>
    </row>
    <row r="1867" spans="8:10" s="19" customFormat="1">
      <c r="H1867" s="22">
        <f t="shared" si="24"/>
        <v>0</v>
      </c>
      <c r="I1867" s="99"/>
      <c r="J1867" s="99"/>
    </row>
    <row r="1868" spans="8:10" s="19" customFormat="1">
      <c r="H1868" s="22">
        <f t="shared" si="24"/>
        <v>0</v>
      </c>
      <c r="I1868" s="99"/>
      <c r="J1868" s="99"/>
    </row>
    <row r="1869" spans="8:10" s="19" customFormat="1">
      <c r="H1869" s="22">
        <f t="shared" si="24"/>
        <v>0</v>
      </c>
      <c r="I1869" s="99"/>
      <c r="J1869" s="99"/>
    </row>
    <row r="1870" spans="8:10" s="19" customFormat="1">
      <c r="H1870" s="22">
        <f t="shared" si="24"/>
        <v>0</v>
      </c>
      <c r="I1870" s="99"/>
      <c r="J1870" s="99"/>
    </row>
    <row r="1871" spans="8:10" s="19" customFormat="1">
      <c r="H1871" s="22">
        <f t="shared" si="24"/>
        <v>0</v>
      </c>
      <c r="I1871" s="99"/>
      <c r="J1871" s="99"/>
    </row>
    <row r="1872" spans="8:10" s="19" customFormat="1">
      <c r="H1872" s="22">
        <f t="shared" si="24"/>
        <v>0</v>
      </c>
      <c r="I1872" s="99"/>
      <c r="J1872" s="99"/>
    </row>
    <row r="1873" spans="8:10" s="19" customFormat="1">
      <c r="H1873" s="22">
        <f t="shared" si="24"/>
        <v>0</v>
      </c>
      <c r="I1873" s="99"/>
      <c r="J1873" s="99"/>
    </row>
    <row r="1874" spans="8:10" s="19" customFormat="1">
      <c r="H1874" s="22">
        <f t="shared" si="24"/>
        <v>0</v>
      </c>
      <c r="I1874" s="99"/>
      <c r="J1874" s="99"/>
    </row>
    <row r="1875" spans="8:10" s="19" customFormat="1">
      <c r="H1875" s="22">
        <f t="shared" si="24"/>
        <v>0</v>
      </c>
      <c r="I1875" s="99"/>
      <c r="J1875" s="99"/>
    </row>
    <row r="1876" spans="8:10" s="19" customFormat="1">
      <c r="H1876" s="22">
        <f t="shared" si="24"/>
        <v>0</v>
      </c>
      <c r="I1876" s="99"/>
      <c r="J1876" s="99"/>
    </row>
    <row r="1877" spans="8:10" s="19" customFormat="1">
      <c r="H1877" s="22">
        <f t="shared" si="24"/>
        <v>0</v>
      </c>
      <c r="I1877" s="99"/>
      <c r="J1877" s="99"/>
    </row>
    <row r="1878" spans="8:10" s="19" customFormat="1">
      <c r="H1878" s="22">
        <f t="shared" si="24"/>
        <v>0</v>
      </c>
      <c r="I1878" s="99"/>
      <c r="J1878" s="99"/>
    </row>
    <row r="1879" spans="8:10" s="19" customFormat="1">
      <c r="H1879" s="22">
        <f t="shared" si="24"/>
        <v>0</v>
      </c>
      <c r="I1879" s="99"/>
      <c r="J1879" s="99"/>
    </row>
    <row r="1880" spans="8:10" s="19" customFormat="1">
      <c r="H1880" s="22">
        <f t="shared" si="24"/>
        <v>0</v>
      </c>
      <c r="I1880" s="99"/>
      <c r="J1880" s="99"/>
    </row>
    <row r="1881" spans="8:10" s="19" customFormat="1">
      <c r="H1881" s="22">
        <f t="shared" si="24"/>
        <v>0</v>
      </c>
      <c r="I1881" s="99"/>
      <c r="J1881" s="99"/>
    </row>
    <row r="1882" spans="8:10" s="19" customFormat="1">
      <c r="H1882" s="22">
        <f t="shared" si="24"/>
        <v>0</v>
      </c>
      <c r="I1882" s="99"/>
      <c r="J1882" s="99"/>
    </row>
    <row r="1883" spans="8:10" s="19" customFormat="1">
      <c r="H1883" s="22">
        <f t="shared" si="24"/>
        <v>0</v>
      </c>
      <c r="I1883" s="99"/>
      <c r="J1883" s="99"/>
    </row>
    <row r="1884" spans="8:10" s="19" customFormat="1">
      <c r="H1884" s="22">
        <f t="shared" si="24"/>
        <v>0</v>
      </c>
      <c r="I1884" s="99"/>
      <c r="J1884" s="99"/>
    </row>
    <row r="1885" spans="8:10" s="19" customFormat="1">
      <c r="H1885" s="22">
        <f t="shared" si="24"/>
        <v>0</v>
      </c>
      <c r="I1885" s="99"/>
      <c r="J1885" s="99"/>
    </row>
    <row r="1886" spans="8:10" s="19" customFormat="1">
      <c r="H1886" s="22">
        <f t="shared" si="24"/>
        <v>0</v>
      </c>
      <c r="I1886" s="99"/>
      <c r="J1886" s="99"/>
    </row>
    <row r="1887" spans="8:10" s="19" customFormat="1">
      <c r="H1887" s="22">
        <f t="shared" si="24"/>
        <v>0</v>
      </c>
      <c r="I1887" s="99"/>
      <c r="J1887" s="99"/>
    </row>
    <row r="1888" spans="8:10" s="19" customFormat="1">
      <c r="H1888" s="22">
        <f t="shared" si="24"/>
        <v>0</v>
      </c>
      <c r="I1888" s="99"/>
      <c r="J1888" s="99"/>
    </row>
    <row r="1889" spans="8:10" s="19" customFormat="1">
      <c r="H1889" s="22">
        <f t="shared" si="24"/>
        <v>0</v>
      </c>
      <c r="I1889" s="99"/>
      <c r="J1889" s="99"/>
    </row>
    <row r="1890" spans="8:10" s="19" customFormat="1">
      <c r="H1890" s="22">
        <f t="shared" si="24"/>
        <v>0</v>
      </c>
      <c r="I1890" s="99"/>
      <c r="J1890" s="99"/>
    </row>
    <row r="1891" spans="8:10" s="19" customFormat="1">
      <c r="H1891" s="22">
        <f t="shared" si="24"/>
        <v>0</v>
      </c>
      <c r="I1891" s="99"/>
      <c r="J1891" s="99"/>
    </row>
    <row r="1892" spans="8:10" s="19" customFormat="1">
      <c r="H1892" s="22">
        <f t="shared" si="24"/>
        <v>0</v>
      </c>
      <c r="I1892" s="99"/>
      <c r="J1892" s="99"/>
    </row>
    <row r="1893" spans="8:10" s="19" customFormat="1">
      <c r="H1893" s="22">
        <f t="shared" si="24"/>
        <v>0</v>
      </c>
      <c r="I1893" s="99"/>
      <c r="J1893" s="99"/>
    </row>
    <row r="1894" spans="8:10" s="19" customFormat="1">
      <c r="H1894" s="22">
        <f t="shared" si="24"/>
        <v>0</v>
      </c>
      <c r="I1894" s="99"/>
      <c r="J1894" s="99"/>
    </row>
    <row r="1895" spans="8:10" s="19" customFormat="1">
      <c r="H1895" s="22">
        <f t="shared" si="24"/>
        <v>0</v>
      </c>
      <c r="I1895" s="99"/>
      <c r="J1895" s="99"/>
    </row>
    <row r="1896" spans="8:10" s="19" customFormat="1">
      <c r="H1896" s="22">
        <f t="shared" si="24"/>
        <v>0</v>
      </c>
      <c r="I1896" s="99"/>
      <c r="J1896" s="99"/>
    </row>
    <row r="1897" spans="8:10" s="19" customFormat="1">
      <c r="H1897" s="22">
        <f t="shared" si="24"/>
        <v>0</v>
      </c>
      <c r="I1897" s="99"/>
      <c r="J1897" s="99"/>
    </row>
    <row r="1898" spans="8:10" s="19" customFormat="1">
      <c r="H1898" s="22">
        <f t="shared" si="24"/>
        <v>0</v>
      </c>
      <c r="I1898" s="99"/>
      <c r="J1898" s="99"/>
    </row>
    <row r="1899" spans="8:10" s="19" customFormat="1">
      <c r="H1899" s="22">
        <f t="shared" si="24"/>
        <v>0</v>
      </c>
      <c r="I1899" s="99"/>
      <c r="J1899" s="99"/>
    </row>
    <row r="1900" spans="8:10" s="19" customFormat="1">
      <c r="H1900" s="22">
        <f t="shared" si="24"/>
        <v>0</v>
      </c>
      <c r="I1900" s="99"/>
      <c r="J1900" s="99"/>
    </row>
    <row r="1901" spans="8:10" s="19" customFormat="1">
      <c r="H1901" s="22">
        <f t="shared" si="24"/>
        <v>0</v>
      </c>
      <c r="I1901" s="99"/>
      <c r="J1901" s="99"/>
    </row>
    <row r="1902" spans="8:10" s="19" customFormat="1">
      <c r="H1902" s="22">
        <f t="shared" si="24"/>
        <v>0</v>
      </c>
      <c r="I1902" s="99"/>
      <c r="J1902" s="99"/>
    </row>
    <row r="1903" spans="8:10" s="19" customFormat="1">
      <c r="H1903" s="22">
        <f t="shared" si="24"/>
        <v>0</v>
      </c>
      <c r="I1903" s="99"/>
      <c r="J1903" s="99"/>
    </row>
    <row r="1904" spans="8:10" s="19" customFormat="1">
      <c r="H1904" s="22">
        <f t="shared" si="24"/>
        <v>0</v>
      </c>
      <c r="I1904" s="99"/>
      <c r="J1904" s="99"/>
    </row>
    <row r="1905" spans="8:10" s="19" customFormat="1">
      <c r="H1905" s="22">
        <f t="shared" si="24"/>
        <v>0</v>
      </c>
      <c r="I1905" s="99"/>
      <c r="J1905" s="99"/>
    </row>
    <row r="1906" spans="8:10" s="19" customFormat="1">
      <c r="H1906" s="22">
        <f t="shared" si="24"/>
        <v>0</v>
      </c>
      <c r="I1906" s="99"/>
      <c r="J1906" s="99"/>
    </row>
    <row r="1907" spans="8:10" s="19" customFormat="1">
      <c r="H1907" s="22">
        <f t="shared" si="24"/>
        <v>0</v>
      </c>
      <c r="I1907" s="99"/>
      <c r="J1907" s="99"/>
    </row>
    <row r="1908" spans="8:10" s="19" customFormat="1">
      <c r="H1908" s="22">
        <f t="shared" si="24"/>
        <v>0</v>
      </c>
      <c r="I1908" s="99"/>
      <c r="J1908" s="99"/>
    </row>
    <row r="1909" spans="8:10" s="19" customFormat="1">
      <c r="H1909" s="22">
        <f t="shared" si="24"/>
        <v>0</v>
      </c>
      <c r="I1909" s="99"/>
      <c r="J1909" s="99"/>
    </row>
    <row r="1910" spans="8:10" s="19" customFormat="1">
      <c r="H1910" s="22">
        <f t="shared" si="24"/>
        <v>0</v>
      </c>
      <c r="I1910" s="99"/>
      <c r="J1910" s="99"/>
    </row>
    <row r="1911" spans="8:10" s="19" customFormat="1">
      <c r="H1911" s="22">
        <f t="shared" si="24"/>
        <v>0</v>
      </c>
      <c r="I1911" s="99"/>
      <c r="J1911" s="99"/>
    </row>
    <row r="1912" spans="8:10" s="19" customFormat="1">
      <c r="H1912" s="22">
        <f t="shared" si="24"/>
        <v>0</v>
      </c>
      <c r="I1912" s="99"/>
      <c r="J1912" s="99"/>
    </row>
    <row r="1913" spans="8:10" s="19" customFormat="1">
      <c r="H1913" s="22">
        <f t="shared" si="24"/>
        <v>0</v>
      </c>
      <c r="I1913" s="99"/>
      <c r="J1913" s="99"/>
    </row>
    <row r="1914" spans="8:10" s="19" customFormat="1">
      <c r="H1914" s="22">
        <f t="shared" si="24"/>
        <v>0</v>
      </c>
      <c r="I1914" s="99"/>
      <c r="J1914" s="99"/>
    </row>
    <row r="1915" spans="8:10" s="19" customFormat="1">
      <c r="H1915" s="22">
        <f t="shared" si="24"/>
        <v>0</v>
      </c>
      <c r="I1915" s="99"/>
      <c r="J1915" s="99"/>
    </row>
    <row r="1916" spans="8:10" s="19" customFormat="1">
      <c r="H1916" s="22">
        <f t="shared" si="24"/>
        <v>0</v>
      </c>
      <c r="I1916" s="99"/>
      <c r="J1916" s="99"/>
    </row>
    <row r="1917" spans="8:10" s="19" customFormat="1">
      <c r="H1917" s="22">
        <f t="shared" si="24"/>
        <v>0</v>
      </c>
      <c r="I1917" s="99"/>
      <c r="J1917" s="99"/>
    </row>
    <row r="1918" spans="8:10" s="19" customFormat="1">
      <c r="H1918" s="22">
        <f t="shared" si="24"/>
        <v>0</v>
      </c>
      <c r="I1918" s="99"/>
      <c r="J1918" s="99"/>
    </row>
    <row r="1919" spans="8:10" s="19" customFormat="1">
      <c r="H1919" s="22">
        <f t="shared" si="24"/>
        <v>0</v>
      </c>
      <c r="I1919" s="99"/>
      <c r="J1919" s="99"/>
    </row>
    <row r="1920" spans="8:10" s="19" customFormat="1">
      <c r="H1920" s="22">
        <f t="shared" si="24"/>
        <v>0</v>
      </c>
      <c r="I1920" s="99"/>
      <c r="J1920" s="99"/>
    </row>
    <row r="1921" spans="8:10" s="19" customFormat="1">
      <c r="H1921" s="22">
        <f t="shared" si="24"/>
        <v>0</v>
      </c>
      <c r="I1921" s="99"/>
      <c r="J1921" s="99"/>
    </row>
    <row r="1922" spans="8:10" s="19" customFormat="1">
      <c r="H1922" s="22">
        <f t="shared" si="24"/>
        <v>0</v>
      </c>
      <c r="I1922" s="99"/>
      <c r="J1922" s="99"/>
    </row>
    <row r="1923" spans="8:10" s="19" customFormat="1">
      <c r="H1923" s="22">
        <f t="shared" si="24"/>
        <v>0</v>
      </c>
      <c r="I1923" s="99"/>
      <c r="J1923" s="99"/>
    </row>
    <row r="1924" spans="8:10" s="19" customFormat="1">
      <c r="H1924" s="22">
        <f t="shared" ref="H1924:H1934" si="25">INT($E1924*F1924)</f>
        <v>0</v>
      </c>
      <c r="I1924" s="99"/>
      <c r="J1924" s="99"/>
    </row>
    <row r="1925" spans="8:10" s="19" customFormat="1">
      <c r="H1925" s="22">
        <f t="shared" si="25"/>
        <v>0</v>
      </c>
      <c r="I1925" s="99"/>
      <c r="J1925" s="99"/>
    </row>
    <row r="1926" spans="8:10" s="19" customFormat="1">
      <c r="H1926" s="22">
        <f t="shared" si="25"/>
        <v>0</v>
      </c>
      <c r="I1926" s="99"/>
      <c r="J1926" s="99"/>
    </row>
    <row r="1927" spans="8:10" s="19" customFormat="1">
      <c r="H1927" s="22">
        <f t="shared" si="25"/>
        <v>0</v>
      </c>
      <c r="I1927" s="99"/>
      <c r="J1927" s="99"/>
    </row>
    <row r="1928" spans="8:10" s="19" customFormat="1">
      <c r="H1928" s="22">
        <f t="shared" si="25"/>
        <v>0</v>
      </c>
      <c r="I1928" s="99"/>
      <c r="J1928" s="99"/>
    </row>
    <row r="1929" spans="8:10" s="19" customFormat="1">
      <c r="H1929" s="22">
        <f t="shared" si="25"/>
        <v>0</v>
      </c>
      <c r="I1929" s="99"/>
      <c r="J1929" s="99"/>
    </row>
    <row r="1930" spans="8:10" s="19" customFormat="1">
      <c r="H1930" s="22">
        <f t="shared" si="25"/>
        <v>0</v>
      </c>
      <c r="I1930" s="99"/>
      <c r="J1930" s="99"/>
    </row>
    <row r="1931" spans="8:10" s="19" customFormat="1">
      <c r="H1931" s="22">
        <f t="shared" si="25"/>
        <v>0</v>
      </c>
      <c r="I1931" s="99"/>
      <c r="J1931" s="99"/>
    </row>
    <row r="1932" spans="8:10" s="19" customFormat="1">
      <c r="H1932" s="22">
        <f t="shared" si="25"/>
        <v>0</v>
      </c>
      <c r="I1932" s="99"/>
      <c r="J1932" s="99"/>
    </row>
    <row r="1933" spans="8:10" s="19" customFormat="1">
      <c r="H1933" s="22">
        <f t="shared" si="25"/>
        <v>0</v>
      </c>
      <c r="I1933" s="99"/>
      <c r="J1933" s="99"/>
    </row>
    <row r="1934" spans="8:10" s="19" customFormat="1">
      <c r="H1934" s="22">
        <f t="shared" si="25"/>
        <v>0</v>
      </c>
      <c r="I1934" s="99"/>
      <c r="J1934" s="99"/>
    </row>
  </sheetData>
  <mergeCells count="9">
    <mergeCell ref="B1:M1"/>
    <mergeCell ref="I3:J3"/>
    <mergeCell ref="M3:M4"/>
    <mergeCell ref="B3:B4"/>
    <mergeCell ref="C3:C4"/>
    <mergeCell ref="D3:D4"/>
    <mergeCell ref="K3:L3"/>
    <mergeCell ref="E3:F3"/>
    <mergeCell ref="G3:H3"/>
  </mergeCells>
  <phoneticPr fontId="5" type="noConversion"/>
  <printOptions verticalCentered="1"/>
  <pageMargins left="0.4" right="0.27" top="0.31496062992125984" bottom="0.39370078740157483" header="0.42" footer="0.51181102362204722"/>
  <pageSetup paperSize="9" scale="6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E5D4D-2ACA-44A4-9BC0-D579399A23EA}">
  <sheetPr>
    <tabColor indexed="12"/>
    <pageSetUpPr fitToPage="1"/>
  </sheetPr>
  <dimension ref="A1:D6"/>
  <sheetViews>
    <sheetView view="pageBreakPreview" zoomScale="60" zoomScaleNormal="100" workbookViewId="0">
      <selection activeCell="C6" sqref="C6:D6"/>
    </sheetView>
  </sheetViews>
  <sheetFormatPr defaultRowHeight="30" customHeight="1"/>
  <cols>
    <col min="1" max="1" width="11.375" style="664" customWidth="1"/>
    <col min="2" max="2" width="25.125" style="664" customWidth="1"/>
    <col min="3" max="3" width="12.5" style="664" customWidth="1"/>
    <col min="4" max="4" width="29.25" style="664" customWidth="1"/>
    <col min="5" max="16384" width="9" style="664"/>
  </cols>
  <sheetData>
    <row r="1" spans="1:4" ht="50.1" customHeight="1">
      <c r="A1" s="663"/>
      <c r="B1" s="663"/>
      <c r="C1" s="663"/>
      <c r="D1" s="663"/>
    </row>
    <row r="2" spans="1:4" s="671" customFormat="1" ht="30" customHeight="1">
      <c r="A2" s="785" t="e">
        <f>+#REF!</f>
        <v>#REF!</v>
      </c>
      <c r="B2" s="785"/>
      <c r="C2" s="785"/>
      <c r="D2" s="785"/>
    </row>
    <row r="3" spans="1:4" s="667" customFormat="1" ht="30" customHeight="1">
      <c r="A3" s="665"/>
      <c r="B3" s="666"/>
      <c r="C3" s="666"/>
      <c r="D3" s="666"/>
    </row>
    <row r="4" spans="1:4" ht="30" customHeight="1">
      <c r="A4" s="663"/>
      <c r="B4" s="663"/>
      <c r="C4" s="663"/>
      <c r="D4" s="663"/>
    </row>
    <row r="5" spans="1:4" ht="50.1" customHeight="1">
      <c r="A5" s="663"/>
      <c r="B5" s="663"/>
      <c r="C5" s="663"/>
      <c r="D5" s="663"/>
    </row>
    <row r="6" spans="1:4" s="670" customFormat="1" ht="39.950000000000003" customHeight="1" thickBot="1">
      <c r="A6" s="668"/>
      <c r="B6" s="669"/>
      <c r="C6" s="786" t="s">
        <v>679</v>
      </c>
      <c r="D6" s="786"/>
    </row>
  </sheetData>
  <mergeCells count="2">
    <mergeCell ref="A2:D2"/>
    <mergeCell ref="C6:D6"/>
  </mergeCells>
  <phoneticPr fontId="25" type="noConversion"/>
  <printOptions horizontalCentered="1"/>
  <pageMargins left="0.70866141732283472" right="0.70866141732283472" top="0.74803149606299213" bottom="0.74803149606299213" header="0.31496062992125984" footer="0.31496062992125984"/>
  <pageSetup paperSize="9" firstPageNumber="2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BC922-AF3F-4C40-982E-9586E5D3294E}">
  <sheetPr>
    <pageSetUpPr fitToPage="1"/>
  </sheetPr>
  <dimension ref="A1:IV15"/>
  <sheetViews>
    <sheetView tabSelected="1" workbookViewId="0">
      <selection activeCell="J8" sqref="J8"/>
    </sheetView>
  </sheetViews>
  <sheetFormatPr defaultRowHeight="14.25"/>
  <cols>
    <col min="4" max="4" width="14.25" customWidth="1"/>
    <col min="5" max="5" width="13.625" customWidth="1"/>
    <col min="10" max="10" width="12.5" customWidth="1"/>
    <col min="12" max="12" width="29.75" customWidth="1"/>
    <col min="260" max="260" width="14.25" customWidth="1"/>
    <col min="261" max="261" width="13.625" customWidth="1"/>
    <col min="266" max="266" width="12.5" customWidth="1"/>
    <col min="268" max="268" width="29.75" customWidth="1"/>
    <col min="516" max="516" width="14.25" customWidth="1"/>
    <col min="517" max="517" width="13.625" customWidth="1"/>
    <col min="522" max="522" width="12.5" customWidth="1"/>
    <col min="524" max="524" width="29.75" customWidth="1"/>
    <col min="772" max="772" width="14.25" customWidth="1"/>
    <col min="773" max="773" width="13.625" customWidth="1"/>
    <col min="778" max="778" width="12.5" customWidth="1"/>
    <col min="780" max="780" width="29.75" customWidth="1"/>
    <col min="1028" max="1028" width="14.25" customWidth="1"/>
    <col min="1029" max="1029" width="13.625" customWidth="1"/>
    <col min="1034" max="1034" width="12.5" customWidth="1"/>
    <col min="1036" max="1036" width="29.75" customWidth="1"/>
    <col min="1284" max="1284" width="14.25" customWidth="1"/>
    <col min="1285" max="1285" width="13.625" customWidth="1"/>
    <col min="1290" max="1290" width="12.5" customWidth="1"/>
    <col min="1292" max="1292" width="29.75" customWidth="1"/>
    <col min="1540" max="1540" width="14.25" customWidth="1"/>
    <col min="1541" max="1541" width="13.625" customWidth="1"/>
    <col min="1546" max="1546" width="12.5" customWidth="1"/>
    <col min="1548" max="1548" width="29.75" customWidth="1"/>
    <col min="1796" max="1796" width="14.25" customWidth="1"/>
    <col min="1797" max="1797" width="13.625" customWidth="1"/>
    <col min="1802" max="1802" width="12.5" customWidth="1"/>
    <col min="1804" max="1804" width="29.75" customWidth="1"/>
    <col min="2052" max="2052" width="14.25" customWidth="1"/>
    <col min="2053" max="2053" width="13.625" customWidth="1"/>
    <col min="2058" max="2058" width="12.5" customWidth="1"/>
    <col min="2060" max="2060" width="29.75" customWidth="1"/>
    <col min="2308" max="2308" width="14.25" customWidth="1"/>
    <col min="2309" max="2309" width="13.625" customWidth="1"/>
    <col min="2314" max="2314" width="12.5" customWidth="1"/>
    <col min="2316" max="2316" width="29.75" customWidth="1"/>
    <col min="2564" max="2564" width="14.25" customWidth="1"/>
    <col min="2565" max="2565" width="13.625" customWidth="1"/>
    <col min="2570" max="2570" width="12.5" customWidth="1"/>
    <col min="2572" max="2572" width="29.75" customWidth="1"/>
    <col min="2820" max="2820" width="14.25" customWidth="1"/>
    <col min="2821" max="2821" width="13.625" customWidth="1"/>
    <col min="2826" max="2826" width="12.5" customWidth="1"/>
    <col min="2828" max="2828" width="29.75" customWidth="1"/>
    <col min="3076" max="3076" width="14.25" customWidth="1"/>
    <col min="3077" max="3077" width="13.625" customWidth="1"/>
    <col min="3082" max="3082" width="12.5" customWidth="1"/>
    <col min="3084" max="3084" width="29.75" customWidth="1"/>
    <col min="3332" max="3332" width="14.25" customWidth="1"/>
    <col min="3333" max="3333" width="13.625" customWidth="1"/>
    <col min="3338" max="3338" width="12.5" customWidth="1"/>
    <col min="3340" max="3340" width="29.75" customWidth="1"/>
    <col min="3588" max="3588" width="14.25" customWidth="1"/>
    <col min="3589" max="3589" width="13.625" customWidth="1"/>
    <col min="3594" max="3594" width="12.5" customWidth="1"/>
    <col min="3596" max="3596" width="29.75" customWidth="1"/>
    <col min="3844" max="3844" width="14.25" customWidth="1"/>
    <col min="3845" max="3845" width="13.625" customWidth="1"/>
    <col min="3850" max="3850" width="12.5" customWidth="1"/>
    <col min="3852" max="3852" width="29.75" customWidth="1"/>
    <col min="4100" max="4100" width="14.25" customWidth="1"/>
    <col min="4101" max="4101" width="13.625" customWidth="1"/>
    <col min="4106" max="4106" width="12.5" customWidth="1"/>
    <col min="4108" max="4108" width="29.75" customWidth="1"/>
    <col min="4356" max="4356" width="14.25" customWidth="1"/>
    <col min="4357" max="4357" width="13.625" customWidth="1"/>
    <col min="4362" max="4362" width="12.5" customWidth="1"/>
    <col min="4364" max="4364" width="29.75" customWidth="1"/>
    <col min="4612" max="4612" width="14.25" customWidth="1"/>
    <col min="4613" max="4613" width="13.625" customWidth="1"/>
    <col min="4618" max="4618" width="12.5" customWidth="1"/>
    <col min="4620" max="4620" width="29.75" customWidth="1"/>
    <col min="4868" max="4868" width="14.25" customWidth="1"/>
    <col min="4869" max="4869" width="13.625" customWidth="1"/>
    <col min="4874" max="4874" width="12.5" customWidth="1"/>
    <col min="4876" max="4876" width="29.75" customWidth="1"/>
    <col min="5124" max="5124" width="14.25" customWidth="1"/>
    <col min="5125" max="5125" width="13.625" customWidth="1"/>
    <col min="5130" max="5130" width="12.5" customWidth="1"/>
    <col min="5132" max="5132" width="29.75" customWidth="1"/>
    <col min="5380" max="5380" width="14.25" customWidth="1"/>
    <col min="5381" max="5381" width="13.625" customWidth="1"/>
    <col min="5386" max="5386" width="12.5" customWidth="1"/>
    <col min="5388" max="5388" width="29.75" customWidth="1"/>
    <col min="5636" max="5636" width="14.25" customWidth="1"/>
    <col min="5637" max="5637" width="13.625" customWidth="1"/>
    <col min="5642" max="5642" width="12.5" customWidth="1"/>
    <col min="5644" max="5644" width="29.75" customWidth="1"/>
    <col min="5892" max="5892" width="14.25" customWidth="1"/>
    <col min="5893" max="5893" width="13.625" customWidth="1"/>
    <col min="5898" max="5898" width="12.5" customWidth="1"/>
    <col min="5900" max="5900" width="29.75" customWidth="1"/>
    <col min="6148" max="6148" width="14.25" customWidth="1"/>
    <col min="6149" max="6149" width="13.625" customWidth="1"/>
    <col min="6154" max="6154" width="12.5" customWidth="1"/>
    <col min="6156" max="6156" width="29.75" customWidth="1"/>
    <col min="6404" max="6404" width="14.25" customWidth="1"/>
    <col min="6405" max="6405" width="13.625" customWidth="1"/>
    <col min="6410" max="6410" width="12.5" customWidth="1"/>
    <col min="6412" max="6412" width="29.75" customWidth="1"/>
    <col min="6660" max="6660" width="14.25" customWidth="1"/>
    <col min="6661" max="6661" width="13.625" customWidth="1"/>
    <col min="6666" max="6666" width="12.5" customWidth="1"/>
    <col min="6668" max="6668" width="29.75" customWidth="1"/>
    <col min="6916" max="6916" width="14.25" customWidth="1"/>
    <col min="6917" max="6917" width="13.625" customWidth="1"/>
    <col min="6922" max="6922" width="12.5" customWidth="1"/>
    <col min="6924" max="6924" width="29.75" customWidth="1"/>
    <col min="7172" max="7172" width="14.25" customWidth="1"/>
    <col min="7173" max="7173" width="13.625" customWidth="1"/>
    <col min="7178" max="7178" width="12.5" customWidth="1"/>
    <col min="7180" max="7180" width="29.75" customWidth="1"/>
    <col min="7428" max="7428" width="14.25" customWidth="1"/>
    <col min="7429" max="7429" width="13.625" customWidth="1"/>
    <col min="7434" max="7434" width="12.5" customWidth="1"/>
    <col min="7436" max="7436" width="29.75" customWidth="1"/>
    <col min="7684" max="7684" width="14.25" customWidth="1"/>
    <col min="7685" max="7685" width="13.625" customWidth="1"/>
    <col min="7690" max="7690" width="12.5" customWidth="1"/>
    <col min="7692" max="7692" width="29.75" customWidth="1"/>
    <col min="7940" max="7940" width="14.25" customWidth="1"/>
    <col min="7941" max="7941" width="13.625" customWidth="1"/>
    <col min="7946" max="7946" width="12.5" customWidth="1"/>
    <col min="7948" max="7948" width="29.75" customWidth="1"/>
    <col min="8196" max="8196" width="14.25" customWidth="1"/>
    <col min="8197" max="8197" width="13.625" customWidth="1"/>
    <col min="8202" max="8202" width="12.5" customWidth="1"/>
    <col min="8204" max="8204" width="29.75" customWidth="1"/>
    <col min="8452" max="8452" width="14.25" customWidth="1"/>
    <col min="8453" max="8453" width="13.625" customWidth="1"/>
    <col min="8458" max="8458" width="12.5" customWidth="1"/>
    <col min="8460" max="8460" width="29.75" customWidth="1"/>
    <col min="8708" max="8708" width="14.25" customWidth="1"/>
    <col min="8709" max="8709" width="13.625" customWidth="1"/>
    <col min="8714" max="8714" width="12.5" customWidth="1"/>
    <col min="8716" max="8716" width="29.75" customWidth="1"/>
    <col min="8964" max="8964" width="14.25" customWidth="1"/>
    <col min="8965" max="8965" width="13.625" customWidth="1"/>
    <col min="8970" max="8970" width="12.5" customWidth="1"/>
    <col min="8972" max="8972" width="29.75" customWidth="1"/>
    <col min="9220" max="9220" width="14.25" customWidth="1"/>
    <col min="9221" max="9221" width="13.625" customWidth="1"/>
    <col min="9226" max="9226" width="12.5" customWidth="1"/>
    <col min="9228" max="9228" width="29.75" customWidth="1"/>
    <col min="9476" max="9476" width="14.25" customWidth="1"/>
    <col min="9477" max="9477" width="13.625" customWidth="1"/>
    <col min="9482" max="9482" width="12.5" customWidth="1"/>
    <col min="9484" max="9484" width="29.75" customWidth="1"/>
    <col min="9732" max="9732" width="14.25" customWidth="1"/>
    <col min="9733" max="9733" width="13.625" customWidth="1"/>
    <col min="9738" max="9738" width="12.5" customWidth="1"/>
    <col min="9740" max="9740" width="29.75" customWidth="1"/>
    <col min="9988" max="9988" width="14.25" customWidth="1"/>
    <col min="9989" max="9989" width="13.625" customWidth="1"/>
    <col min="9994" max="9994" width="12.5" customWidth="1"/>
    <col min="9996" max="9996" width="29.75" customWidth="1"/>
    <col min="10244" max="10244" width="14.25" customWidth="1"/>
    <col min="10245" max="10245" width="13.625" customWidth="1"/>
    <col min="10250" max="10250" width="12.5" customWidth="1"/>
    <col min="10252" max="10252" width="29.75" customWidth="1"/>
    <col min="10500" max="10500" width="14.25" customWidth="1"/>
    <col min="10501" max="10501" width="13.625" customWidth="1"/>
    <col min="10506" max="10506" width="12.5" customWidth="1"/>
    <col min="10508" max="10508" width="29.75" customWidth="1"/>
    <col min="10756" max="10756" width="14.25" customWidth="1"/>
    <col min="10757" max="10757" width="13.625" customWidth="1"/>
    <col min="10762" max="10762" width="12.5" customWidth="1"/>
    <col min="10764" max="10764" width="29.75" customWidth="1"/>
    <col min="11012" max="11012" width="14.25" customWidth="1"/>
    <col min="11013" max="11013" width="13.625" customWidth="1"/>
    <col min="11018" max="11018" width="12.5" customWidth="1"/>
    <col min="11020" max="11020" width="29.75" customWidth="1"/>
    <col min="11268" max="11268" width="14.25" customWidth="1"/>
    <col min="11269" max="11269" width="13.625" customWidth="1"/>
    <col min="11274" max="11274" width="12.5" customWidth="1"/>
    <col min="11276" max="11276" width="29.75" customWidth="1"/>
    <col min="11524" max="11524" width="14.25" customWidth="1"/>
    <col min="11525" max="11525" width="13.625" customWidth="1"/>
    <col min="11530" max="11530" width="12.5" customWidth="1"/>
    <col min="11532" max="11532" width="29.75" customWidth="1"/>
    <col min="11780" max="11780" width="14.25" customWidth="1"/>
    <col min="11781" max="11781" width="13.625" customWidth="1"/>
    <col min="11786" max="11786" width="12.5" customWidth="1"/>
    <col min="11788" max="11788" width="29.75" customWidth="1"/>
    <col min="12036" max="12036" width="14.25" customWidth="1"/>
    <col min="12037" max="12037" width="13.625" customWidth="1"/>
    <col min="12042" max="12042" width="12.5" customWidth="1"/>
    <col min="12044" max="12044" width="29.75" customWidth="1"/>
    <col min="12292" max="12292" width="14.25" customWidth="1"/>
    <col min="12293" max="12293" width="13.625" customWidth="1"/>
    <col min="12298" max="12298" width="12.5" customWidth="1"/>
    <col min="12300" max="12300" width="29.75" customWidth="1"/>
    <col min="12548" max="12548" width="14.25" customWidth="1"/>
    <col min="12549" max="12549" width="13.625" customWidth="1"/>
    <col min="12554" max="12554" width="12.5" customWidth="1"/>
    <col min="12556" max="12556" width="29.75" customWidth="1"/>
    <col min="12804" max="12804" width="14.25" customWidth="1"/>
    <col min="12805" max="12805" width="13.625" customWidth="1"/>
    <col min="12810" max="12810" width="12.5" customWidth="1"/>
    <col min="12812" max="12812" width="29.75" customWidth="1"/>
    <col min="13060" max="13060" width="14.25" customWidth="1"/>
    <col min="13061" max="13061" width="13.625" customWidth="1"/>
    <col min="13066" max="13066" width="12.5" customWidth="1"/>
    <col min="13068" max="13068" width="29.75" customWidth="1"/>
    <col min="13316" max="13316" width="14.25" customWidth="1"/>
    <col min="13317" max="13317" width="13.625" customWidth="1"/>
    <col min="13322" max="13322" width="12.5" customWidth="1"/>
    <col min="13324" max="13324" width="29.75" customWidth="1"/>
    <col min="13572" max="13572" width="14.25" customWidth="1"/>
    <col min="13573" max="13573" width="13.625" customWidth="1"/>
    <col min="13578" max="13578" width="12.5" customWidth="1"/>
    <col min="13580" max="13580" width="29.75" customWidth="1"/>
    <col min="13828" max="13828" width="14.25" customWidth="1"/>
    <col min="13829" max="13829" width="13.625" customWidth="1"/>
    <col min="13834" max="13834" width="12.5" customWidth="1"/>
    <col min="13836" max="13836" width="29.75" customWidth="1"/>
    <col min="14084" max="14084" width="14.25" customWidth="1"/>
    <col min="14085" max="14085" width="13.625" customWidth="1"/>
    <col min="14090" max="14090" width="12.5" customWidth="1"/>
    <col min="14092" max="14092" width="29.75" customWidth="1"/>
    <col min="14340" max="14340" width="14.25" customWidth="1"/>
    <col min="14341" max="14341" width="13.625" customWidth="1"/>
    <col min="14346" max="14346" width="12.5" customWidth="1"/>
    <col min="14348" max="14348" width="29.75" customWidth="1"/>
    <col min="14596" max="14596" width="14.25" customWidth="1"/>
    <col min="14597" max="14597" width="13.625" customWidth="1"/>
    <col min="14602" max="14602" width="12.5" customWidth="1"/>
    <col min="14604" max="14604" width="29.75" customWidth="1"/>
    <col min="14852" max="14852" width="14.25" customWidth="1"/>
    <col min="14853" max="14853" width="13.625" customWidth="1"/>
    <col min="14858" max="14858" width="12.5" customWidth="1"/>
    <col min="14860" max="14860" width="29.75" customWidth="1"/>
    <col min="15108" max="15108" width="14.25" customWidth="1"/>
    <col min="15109" max="15109" width="13.625" customWidth="1"/>
    <col min="15114" max="15114" width="12.5" customWidth="1"/>
    <col min="15116" max="15116" width="29.75" customWidth="1"/>
    <col min="15364" max="15364" width="14.25" customWidth="1"/>
    <col min="15365" max="15365" width="13.625" customWidth="1"/>
    <col min="15370" max="15370" width="12.5" customWidth="1"/>
    <col min="15372" max="15372" width="29.75" customWidth="1"/>
    <col min="15620" max="15620" width="14.25" customWidth="1"/>
    <col min="15621" max="15621" width="13.625" customWidth="1"/>
    <col min="15626" max="15626" width="12.5" customWidth="1"/>
    <col min="15628" max="15628" width="29.75" customWidth="1"/>
    <col min="15876" max="15876" width="14.25" customWidth="1"/>
    <col min="15877" max="15877" width="13.625" customWidth="1"/>
    <col min="15882" max="15882" width="12.5" customWidth="1"/>
    <col min="15884" max="15884" width="29.75" customWidth="1"/>
    <col min="16132" max="16132" width="14.25" customWidth="1"/>
    <col min="16133" max="16133" width="13.625" customWidth="1"/>
    <col min="16138" max="16138" width="12.5" customWidth="1"/>
    <col min="16140" max="16140" width="29.75" customWidth="1"/>
  </cols>
  <sheetData>
    <row r="1" spans="1:256">
      <c r="A1" s="717"/>
      <c r="B1" s="718"/>
      <c r="C1" s="718"/>
      <c r="D1" s="718"/>
      <c r="E1" s="719"/>
      <c r="F1" s="718"/>
      <c r="G1" s="718"/>
      <c r="H1" s="718"/>
      <c r="I1" s="718"/>
      <c r="J1" s="718"/>
      <c r="K1" s="720"/>
      <c r="L1" s="721"/>
      <c r="M1" s="721"/>
      <c r="N1" s="721"/>
      <c r="O1" s="721"/>
      <c r="P1" s="721"/>
      <c r="Q1" s="721"/>
      <c r="R1" s="721"/>
      <c r="S1" s="721"/>
      <c r="T1" s="721"/>
      <c r="U1" s="721"/>
      <c r="V1" s="721"/>
      <c r="W1" s="721"/>
      <c r="X1" s="721"/>
      <c r="Y1" s="721"/>
      <c r="Z1" s="721"/>
      <c r="AA1" s="721"/>
      <c r="AB1" s="721"/>
      <c r="AC1" s="721"/>
      <c r="AD1" s="721"/>
      <c r="AE1" s="721"/>
      <c r="AF1" s="721"/>
      <c r="AG1" s="721"/>
      <c r="AH1" s="721"/>
      <c r="AI1" s="721"/>
      <c r="AJ1" s="721"/>
      <c r="AK1" s="721"/>
      <c r="AL1" s="721"/>
      <c r="AM1" s="721"/>
      <c r="AN1" s="721"/>
      <c r="AO1" s="721"/>
      <c r="AP1" s="721"/>
      <c r="AQ1" s="721"/>
      <c r="AR1" s="721"/>
      <c r="AS1" s="721"/>
      <c r="AT1" s="721"/>
      <c r="AU1" s="721"/>
      <c r="AV1" s="721"/>
      <c r="AW1" s="721"/>
      <c r="AX1" s="721"/>
      <c r="AY1" s="721"/>
      <c r="AZ1" s="721"/>
      <c r="BA1" s="721"/>
      <c r="BB1" s="721"/>
      <c r="BC1" s="721"/>
      <c r="BD1" s="721"/>
      <c r="BE1" s="721"/>
      <c r="BF1" s="721"/>
      <c r="BG1" s="721"/>
      <c r="BH1" s="721"/>
      <c r="BI1" s="721"/>
      <c r="BJ1" s="721"/>
      <c r="BK1" s="721"/>
      <c r="BL1" s="721"/>
      <c r="BM1" s="721"/>
      <c r="BN1" s="721"/>
      <c r="BO1" s="721"/>
      <c r="BP1" s="721"/>
      <c r="BQ1" s="721"/>
      <c r="BR1" s="721"/>
      <c r="BS1" s="721"/>
      <c r="BT1" s="721"/>
      <c r="BU1" s="721"/>
      <c r="BV1" s="721"/>
      <c r="BW1" s="721"/>
      <c r="BX1" s="721"/>
      <c r="BY1" s="721"/>
      <c r="BZ1" s="721"/>
      <c r="CA1" s="721"/>
      <c r="CB1" s="721"/>
      <c r="CC1" s="721"/>
      <c r="CD1" s="721"/>
      <c r="CE1" s="721"/>
      <c r="CF1" s="721"/>
      <c r="CG1" s="721"/>
      <c r="CH1" s="721"/>
      <c r="CI1" s="721"/>
      <c r="CJ1" s="721"/>
      <c r="CK1" s="721"/>
      <c r="CL1" s="721"/>
      <c r="CM1" s="721"/>
      <c r="CN1" s="721"/>
      <c r="CO1" s="721"/>
      <c r="CP1" s="721"/>
      <c r="CQ1" s="721"/>
      <c r="CR1" s="721"/>
      <c r="CS1" s="721"/>
      <c r="CT1" s="721"/>
      <c r="CU1" s="721"/>
      <c r="CV1" s="721"/>
      <c r="CW1" s="721"/>
      <c r="CX1" s="721"/>
      <c r="CY1" s="721"/>
      <c r="CZ1" s="721"/>
      <c r="DA1" s="721"/>
      <c r="DB1" s="721"/>
      <c r="DC1" s="721"/>
      <c r="DD1" s="721"/>
      <c r="DE1" s="721"/>
      <c r="DF1" s="721"/>
      <c r="DG1" s="721"/>
      <c r="DH1" s="721"/>
      <c r="DI1" s="721"/>
      <c r="DJ1" s="721"/>
      <c r="DK1" s="721"/>
      <c r="DL1" s="721"/>
      <c r="DM1" s="721"/>
      <c r="DN1" s="721"/>
      <c r="DO1" s="721"/>
      <c r="DP1" s="721"/>
      <c r="DQ1" s="721"/>
      <c r="DR1" s="721"/>
      <c r="DS1" s="721"/>
      <c r="DT1" s="721"/>
      <c r="DU1" s="721"/>
      <c r="DV1" s="721"/>
      <c r="DW1" s="721"/>
      <c r="DX1" s="721"/>
      <c r="DY1" s="721"/>
      <c r="DZ1" s="721"/>
      <c r="EA1" s="721"/>
      <c r="EB1" s="721"/>
      <c r="EC1" s="721"/>
      <c r="ED1" s="721"/>
      <c r="EE1" s="721"/>
      <c r="EF1" s="721"/>
      <c r="EG1" s="721"/>
      <c r="EH1" s="721"/>
      <c r="EI1" s="721"/>
      <c r="EJ1" s="721"/>
      <c r="EK1" s="721"/>
      <c r="EL1" s="721"/>
      <c r="EM1" s="721"/>
      <c r="EN1" s="721"/>
      <c r="EO1" s="721"/>
      <c r="EP1" s="721"/>
      <c r="EQ1" s="721"/>
      <c r="ER1" s="721"/>
      <c r="ES1" s="721"/>
      <c r="ET1" s="721"/>
      <c r="EU1" s="721"/>
      <c r="EV1" s="721"/>
      <c r="EW1" s="721"/>
      <c r="EX1" s="721"/>
      <c r="EY1" s="721"/>
      <c r="EZ1" s="721"/>
      <c r="FA1" s="721"/>
      <c r="FB1" s="721"/>
      <c r="FC1" s="721"/>
      <c r="FD1" s="721"/>
      <c r="FE1" s="721"/>
      <c r="FF1" s="721"/>
      <c r="FG1" s="721"/>
      <c r="FH1" s="721"/>
      <c r="FI1" s="721"/>
      <c r="FJ1" s="721"/>
      <c r="FK1" s="721"/>
      <c r="FL1" s="721"/>
      <c r="FM1" s="721"/>
      <c r="FN1" s="721"/>
      <c r="FO1" s="721"/>
      <c r="FP1" s="721"/>
      <c r="FQ1" s="721"/>
      <c r="FR1" s="721"/>
      <c r="FS1" s="721"/>
      <c r="FT1" s="721"/>
      <c r="FU1" s="721"/>
      <c r="FV1" s="721"/>
      <c r="FW1" s="721"/>
      <c r="FX1" s="721"/>
      <c r="FY1" s="721"/>
      <c r="FZ1" s="721"/>
      <c r="GA1" s="721"/>
      <c r="GB1" s="721"/>
      <c r="GC1" s="721"/>
      <c r="GD1" s="721"/>
      <c r="GE1" s="721"/>
      <c r="GF1" s="721"/>
      <c r="GG1" s="721"/>
      <c r="GH1" s="721"/>
      <c r="GI1" s="721"/>
      <c r="GJ1" s="721"/>
      <c r="GK1" s="721"/>
      <c r="GL1" s="721"/>
      <c r="GM1" s="721"/>
      <c r="GN1" s="721"/>
      <c r="GO1" s="721"/>
      <c r="GP1" s="721"/>
      <c r="GQ1" s="721"/>
      <c r="GR1" s="721"/>
      <c r="GS1" s="721"/>
      <c r="GT1" s="721"/>
      <c r="GU1" s="721"/>
      <c r="GV1" s="721"/>
      <c r="GW1" s="721"/>
      <c r="GX1" s="721"/>
      <c r="GY1" s="721"/>
      <c r="GZ1" s="721"/>
      <c r="HA1" s="721"/>
      <c r="HB1" s="721"/>
      <c r="HC1" s="721"/>
      <c r="HD1" s="721"/>
      <c r="HE1" s="721"/>
      <c r="HF1" s="721"/>
      <c r="HG1" s="721"/>
      <c r="HH1" s="721"/>
      <c r="HI1" s="721"/>
      <c r="HJ1" s="721"/>
      <c r="HK1" s="721"/>
      <c r="HL1" s="721"/>
      <c r="HM1" s="721"/>
      <c r="HN1" s="721"/>
      <c r="HO1" s="721"/>
      <c r="HP1" s="721"/>
      <c r="HQ1" s="721"/>
      <c r="HR1" s="721"/>
      <c r="HS1" s="721"/>
      <c r="HT1" s="721"/>
      <c r="HU1" s="721"/>
      <c r="HV1" s="721"/>
      <c r="HW1" s="721"/>
      <c r="HX1" s="721"/>
      <c r="HY1" s="721"/>
      <c r="HZ1" s="721"/>
      <c r="IA1" s="721"/>
      <c r="IB1" s="721"/>
      <c r="IC1" s="721"/>
      <c r="ID1" s="721"/>
      <c r="IE1" s="721"/>
      <c r="IF1" s="721"/>
      <c r="IG1" s="721"/>
      <c r="IH1" s="721"/>
      <c r="II1" s="721"/>
      <c r="IJ1" s="721"/>
      <c r="IK1" s="721"/>
      <c r="IL1" s="721"/>
      <c r="IM1" s="721"/>
      <c r="IN1" s="721"/>
      <c r="IO1" s="721"/>
      <c r="IP1" s="721"/>
      <c r="IQ1" s="721"/>
      <c r="IR1" s="721"/>
      <c r="IS1" s="721"/>
      <c r="IT1" s="721"/>
      <c r="IU1" s="721"/>
      <c r="IV1" s="721"/>
    </row>
    <row r="2" spans="1:256" ht="31.5">
      <c r="A2" s="790" t="s">
        <v>703</v>
      </c>
      <c r="B2" s="791"/>
      <c r="C2" s="791"/>
      <c r="D2" s="791"/>
      <c r="E2" s="791"/>
      <c r="F2" s="791"/>
      <c r="G2" s="791"/>
      <c r="H2" s="791"/>
      <c r="I2" s="791"/>
      <c r="J2" s="791"/>
      <c r="K2" s="792"/>
      <c r="L2" s="722"/>
      <c r="M2" s="721"/>
      <c r="N2" s="721"/>
      <c r="O2" s="721"/>
      <c r="P2" s="721"/>
      <c r="Q2" s="721"/>
      <c r="R2" s="721"/>
      <c r="S2" s="721"/>
      <c r="T2" s="721"/>
      <c r="U2" s="721"/>
      <c r="V2" s="721"/>
      <c r="W2" s="721"/>
      <c r="X2" s="721"/>
      <c r="Y2" s="721"/>
      <c r="Z2" s="721"/>
      <c r="AA2" s="721"/>
      <c r="AB2" s="721"/>
      <c r="AC2" s="721"/>
      <c r="AD2" s="721"/>
      <c r="AE2" s="721"/>
      <c r="AF2" s="721"/>
      <c r="AG2" s="721"/>
      <c r="AH2" s="721"/>
      <c r="AI2" s="721"/>
      <c r="AJ2" s="721"/>
      <c r="AK2" s="721"/>
      <c r="AL2" s="721"/>
      <c r="AM2" s="721"/>
      <c r="AN2" s="721"/>
      <c r="AO2" s="721"/>
      <c r="AP2" s="721"/>
      <c r="AQ2" s="721"/>
      <c r="AR2" s="721"/>
      <c r="AS2" s="721"/>
      <c r="AT2" s="721"/>
      <c r="AU2" s="721"/>
      <c r="AV2" s="721"/>
      <c r="AW2" s="721"/>
      <c r="AX2" s="721"/>
      <c r="AY2" s="721"/>
      <c r="AZ2" s="721"/>
      <c r="BA2" s="721"/>
      <c r="BB2" s="721"/>
      <c r="BC2" s="721"/>
      <c r="BD2" s="721"/>
      <c r="BE2" s="721"/>
      <c r="BF2" s="721"/>
      <c r="BG2" s="721"/>
      <c r="BH2" s="721"/>
      <c r="BI2" s="721"/>
      <c r="BJ2" s="721"/>
      <c r="BK2" s="721"/>
      <c r="BL2" s="721"/>
      <c r="BM2" s="721"/>
      <c r="BN2" s="721"/>
      <c r="BO2" s="721"/>
      <c r="BP2" s="721"/>
      <c r="BQ2" s="721"/>
      <c r="BR2" s="721"/>
      <c r="BS2" s="721"/>
      <c r="BT2" s="721"/>
      <c r="BU2" s="721"/>
      <c r="BV2" s="721"/>
      <c r="BW2" s="721"/>
      <c r="BX2" s="721"/>
      <c r="BY2" s="721"/>
      <c r="BZ2" s="721"/>
      <c r="CA2" s="721"/>
      <c r="CB2" s="721"/>
      <c r="CC2" s="721"/>
      <c r="CD2" s="721"/>
      <c r="CE2" s="721"/>
      <c r="CF2" s="721"/>
      <c r="CG2" s="721"/>
      <c r="CH2" s="721"/>
      <c r="CI2" s="721"/>
      <c r="CJ2" s="721"/>
      <c r="CK2" s="721"/>
      <c r="CL2" s="721"/>
      <c r="CM2" s="721"/>
      <c r="CN2" s="721"/>
      <c r="CO2" s="721"/>
      <c r="CP2" s="721"/>
      <c r="CQ2" s="721"/>
      <c r="CR2" s="721"/>
      <c r="CS2" s="721"/>
      <c r="CT2" s="721"/>
      <c r="CU2" s="721"/>
      <c r="CV2" s="721"/>
      <c r="CW2" s="721"/>
      <c r="CX2" s="721"/>
      <c r="CY2" s="721"/>
      <c r="CZ2" s="721"/>
      <c r="DA2" s="721"/>
      <c r="DB2" s="721"/>
      <c r="DC2" s="721"/>
      <c r="DD2" s="721"/>
      <c r="DE2" s="721"/>
      <c r="DF2" s="721"/>
      <c r="DG2" s="721"/>
      <c r="DH2" s="721"/>
      <c r="DI2" s="721"/>
      <c r="DJ2" s="721"/>
      <c r="DK2" s="721"/>
      <c r="DL2" s="721"/>
      <c r="DM2" s="721"/>
      <c r="DN2" s="721"/>
      <c r="DO2" s="721"/>
      <c r="DP2" s="721"/>
      <c r="DQ2" s="721"/>
      <c r="DR2" s="721"/>
      <c r="DS2" s="721"/>
      <c r="DT2" s="721"/>
      <c r="DU2" s="721"/>
      <c r="DV2" s="721"/>
      <c r="DW2" s="721"/>
      <c r="DX2" s="721"/>
      <c r="DY2" s="721"/>
      <c r="DZ2" s="721"/>
      <c r="EA2" s="721"/>
      <c r="EB2" s="721"/>
      <c r="EC2" s="721"/>
      <c r="ED2" s="721"/>
      <c r="EE2" s="721"/>
      <c r="EF2" s="721"/>
      <c r="EG2" s="721"/>
      <c r="EH2" s="721"/>
      <c r="EI2" s="721"/>
      <c r="EJ2" s="721"/>
      <c r="EK2" s="721"/>
      <c r="EL2" s="721"/>
      <c r="EM2" s="721"/>
      <c r="EN2" s="721"/>
      <c r="EO2" s="721"/>
      <c r="EP2" s="721"/>
      <c r="EQ2" s="721"/>
      <c r="ER2" s="721"/>
      <c r="ES2" s="721"/>
      <c r="ET2" s="721"/>
      <c r="EU2" s="721"/>
      <c r="EV2" s="721"/>
      <c r="EW2" s="721"/>
      <c r="EX2" s="721"/>
      <c r="EY2" s="721"/>
      <c r="EZ2" s="721"/>
      <c r="FA2" s="721"/>
      <c r="FB2" s="721"/>
      <c r="FC2" s="721"/>
      <c r="FD2" s="721"/>
      <c r="FE2" s="721"/>
      <c r="FF2" s="721"/>
      <c r="FG2" s="721"/>
      <c r="FH2" s="721"/>
      <c r="FI2" s="721"/>
      <c r="FJ2" s="721"/>
      <c r="FK2" s="721"/>
      <c r="FL2" s="721"/>
      <c r="FM2" s="721"/>
      <c r="FN2" s="721"/>
      <c r="FO2" s="721"/>
      <c r="FP2" s="721"/>
      <c r="FQ2" s="721"/>
      <c r="FR2" s="721"/>
      <c r="FS2" s="721"/>
      <c r="FT2" s="721"/>
      <c r="FU2" s="721"/>
      <c r="FV2" s="721"/>
      <c r="FW2" s="721"/>
      <c r="FX2" s="721"/>
      <c r="FY2" s="721"/>
      <c r="FZ2" s="721"/>
      <c r="GA2" s="721"/>
      <c r="GB2" s="721"/>
      <c r="GC2" s="721"/>
      <c r="GD2" s="721"/>
      <c r="GE2" s="721"/>
      <c r="GF2" s="721"/>
      <c r="GG2" s="721"/>
      <c r="GH2" s="721"/>
      <c r="GI2" s="721"/>
      <c r="GJ2" s="721"/>
      <c r="GK2" s="721"/>
      <c r="GL2" s="721"/>
      <c r="GM2" s="721"/>
      <c r="GN2" s="721"/>
      <c r="GO2" s="721"/>
      <c r="GP2" s="721"/>
      <c r="GQ2" s="721"/>
      <c r="GR2" s="721"/>
      <c r="GS2" s="721"/>
      <c r="GT2" s="721"/>
      <c r="GU2" s="721"/>
      <c r="GV2" s="721"/>
      <c r="GW2" s="721"/>
      <c r="GX2" s="721"/>
      <c r="GY2" s="721"/>
      <c r="GZ2" s="721"/>
      <c r="HA2" s="721"/>
      <c r="HB2" s="721"/>
      <c r="HC2" s="721"/>
      <c r="HD2" s="721"/>
      <c r="HE2" s="721"/>
      <c r="HF2" s="721"/>
      <c r="HG2" s="721"/>
      <c r="HH2" s="721"/>
      <c r="HI2" s="721"/>
      <c r="HJ2" s="721"/>
      <c r="HK2" s="721"/>
      <c r="HL2" s="721"/>
      <c r="HM2" s="721"/>
      <c r="HN2" s="721"/>
      <c r="HO2" s="721"/>
      <c r="HP2" s="721"/>
      <c r="HQ2" s="721"/>
      <c r="HR2" s="721"/>
      <c r="HS2" s="721"/>
      <c r="HT2" s="721"/>
      <c r="HU2" s="721"/>
      <c r="HV2" s="721"/>
      <c r="HW2" s="721"/>
      <c r="HX2" s="721"/>
      <c r="HY2" s="721"/>
      <c r="HZ2" s="721"/>
      <c r="IA2" s="721"/>
      <c r="IB2" s="721"/>
      <c r="IC2" s="721"/>
      <c r="ID2" s="721"/>
      <c r="IE2" s="721"/>
      <c r="IF2" s="721"/>
      <c r="IG2" s="721"/>
      <c r="IH2" s="721"/>
      <c r="II2" s="721"/>
      <c r="IJ2" s="721"/>
      <c r="IK2" s="721"/>
      <c r="IL2" s="721"/>
      <c r="IM2" s="721"/>
      <c r="IN2" s="721"/>
      <c r="IO2" s="721"/>
      <c r="IP2" s="721"/>
      <c r="IQ2" s="721"/>
      <c r="IR2" s="721"/>
      <c r="IS2" s="721"/>
      <c r="IT2" s="721"/>
      <c r="IU2" s="721"/>
      <c r="IV2" s="721"/>
    </row>
    <row r="3" spans="1:256" ht="31.5">
      <c r="A3" s="723"/>
      <c r="B3" s="724"/>
      <c r="C3" s="725"/>
      <c r="D3" s="724"/>
      <c r="E3" s="724"/>
      <c r="F3" s="724"/>
      <c r="G3" s="724"/>
      <c r="H3" s="724"/>
      <c r="I3" s="724"/>
      <c r="J3" s="724"/>
      <c r="K3" s="726"/>
      <c r="L3" s="722"/>
      <c r="M3" s="721"/>
      <c r="N3" s="721"/>
      <c r="O3" s="721"/>
      <c r="P3" s="721"/>
      <c r="Q3" s="721"/>
      <c r="R3" s="721"/>
      <c r="S3" s="721"/>
      <c r="T3" s="721"/>
      <c r="U3" s="721"/>
      <c r="V3" s="721"/>
      <c r="W3" s="721"/>
      <c r="X3" s="721"/>
      <c r="Y3" s="721"/>
      <c r="Z3" s="721"/>
      <c r="AA3" s="721"/>
      <c r="AB3" s="721"/>
      <c r="AC3" s="721"/>
      <c r="AD3" s="721"/>
      <c r="AE3" s="721"/>
      <c r="AF3" s="721"/>
      <c r="AG3" s="721"/>
      <c r="AH3" s="721"/>
      <c r="AI3" s="721"/>
      <c r="AJ3" s="721"/>
      <c r="AK3" s="721"/>
      <c r="AL3" s="721"/>
      <c r="AM3" s="721"/>
      <c r="AN3" s="721"/>
      <c r="AO3" s="721"/>
      <c r="AP3" s="721"/>
      <c r="AQ3" s="721"/>
      <c r="AR3" s="721"/>
      <c r="AS3" s="721"/>
      <c r="AT3" s="721"/>
      <c r="AU3" s="721"/>
      <c r="AV3" s="721"/>
      <c r="AW3" s="721"/>
      <c r="AX3" s="721"/>
      <c r="AY3" s="721"/>
      <c r="AZ3" s="721"/>
      <c r="BA3" s="721"/>
      <c r="BB3" s="721"/>
      <c r="BC3" s="721"/>
      <c r="BD3" s="721"/>
      <c r="BE3" s="721"/>
      <c r="BF3" s="721"/>
      <c r="BG3" s="721"/>
      <c r="BH3" s="721"/>
      <c r="BI3" s="721"/>
      <c r="BJ3" s="721"/>
      <c r="BK3" s="721"/>
      <c r="BL3" s="721"/>
      <c r="BM3" s="721"/>
      <c r="BN3" s="721"/>
      <c r="BO3" s="721"/>
      <c r="BP3" s="721"/>
      <c r="BQ3" s="721"/>
      <c r="BR3" s="721"/>
      <c r="BS3" s="721"/>
      <c r="BT3" s="721"/>
      <c r="BU3" s="721"/>
      <c r="BV3" s="721"/>
      <c r="BW3" s="721"/>
      <c r="BX3" s="721"/>
      <c r="BY3" s="721"/>
      <c r="BZ3" s="721"/>
      <c r="CA3" s="721"/>
      <c r="CB3" s="721"/>
      <c r="CC3" s="721"/>
      <c r="CD3" s="721"/>
      <c r="CE3" s="721"/>
      <c r="CF3" s="721"/>
      <c r="CG3" s="721"/>
      <c r="CH3" s="721"/>
      <c r="CI3" s="721"/>
      <c r="CJ3" s="721"/>
      <c r="CK3" s="721"/>
      <c r="CL3" s="721"/>
      <c r="CM3" s="721"/>
      <c r="CN3" s="721"/>
      <c r="CO3" s="721"/>
      <c r="CP3" s="721"/>
      <c r="CQ3" s="721"/>
      <c r="CR3" s="721"/>
      <c r="CS3" s="721"/>
      <c r="CT3" s="721"/>
      <c r="CU3" s="721"/>
      <c r="CV3" s="721"/>
      <c r="CW3" s="721"/>
      <c r="CX3" s="721"/>
      <c r="CY3" s="721"/>
      <c r="CZ3" s="721"/>
      <c r="DA3" s="721"/>
      <c r="DB3" s="721"/>
      <c r="DC3" s="721"/>
      <c r="DD3" s="721"/>
      <c r="DE3" s="721"/>
      <c r="DF3" s="721"/>
      <c r="DG3" s="721"/>
      <c r="DH3" s="721"/>
      <c r="DI3" s="721"/>
      <c r="DJ3" s="721"/>
      <c r="DK3" s="721"/>
      <c r="DL3" s="721"/>
      <c r="DM3" s="721"/>
      <c r="DN3" s="721"/>
      <c r="DO3" s="721"/>
      <c r="DP3" s="721"/>
      <c r="DQ3" s="721"/>
      <c r="DR3" s="721"/>
      <c r="DS3" s="721"/>
      <c r="DT3" s="721"/>
      <c r="DU3" s="721"/>
      <c r="DV3" s="721"/>
      <c r="DW3" s="721"/>
      <c r="DX3" s="721"/>
      <c r="DY3" s="721"/>
      <c r="DZ3" s="721"/>
      <c r="EA3" s="721"/>
      <c r="EB3" s="721"/>
      <c r="EC3" s="721"/>
      <c r="ED3" s="721"/>
      <c r="EE3" s="721"/>
      <c r="EF3" s="721"/>
      <c r="EG3" s="721"/>
      <c r="EH3" s="721"/>
      <c r="EI3" s="721"/>
      <c r="EJ3" s="721"/>
      <c r="EK3" s="721"/>
      <c r="EL3" s="721"/>
      <c r="EM3" s="721"/>
      <c r="EN3" s="721"/>
      <c r="EO3" s="721"/>
      <c r="EP3" s="721"/>
      <c r="EQ3" s="721"/>
      <c r="ER3" s="721"/>
      <c r="ES3" s="721"/>
      <c r="ET3" s="721"/>
      <c r="EU3" s="721"/>
      <c r="EV3" s="721"/>
      <c r="EW3" s="721"/>
      <c r="EX3" s="721"/>
      <c r="EY3" s="721"/>
      <c r="EZ3" s="721"/>
      <c r="FA3" s="721"/>
      <c r="FB3" s="721"/>
      <c r="FC3" s="721"/>
      <c r="FD3" s="721"/>
      <c r="FE3" s="721"/>
      <c r="FF3" s="721"/>
      <c r="FG3" s="721"/>
      <c r="FH3" s="721"/>
      <c r="FI3" s="721"/>
      <c r="FJ3" s="721"/>
      <c r="FK3" s="721"/>
      <c r="FL3" s="721"/>
      <c r="FM3" s="721"/>
      <c r="FN3" s="721"/>
      <c r="FO3" s="721"/>
      <c r="FP3" s="721"/>
      <c r="FQ3" s="721"/>
      <c r="FR3" s="721"/>
      <c r="FS3" s="721"/>
      <c r="FT3" s="721"/>
      <c r="FU3" s="721"/>
      <c r="FV3" s="721"/>
      <c r="FW3" s="721"/>
      <c r="FX3" s="721"/>
      <c r="FY3" s="721"/>
      <c r="FZ3" s="721"/>
      <c r="GA3" s="721"/>
      <c r="GB3" s="721"/>
      <c r="GC3" s="721"/>
      <c r="GD3" s="721"/>
      <c r="GE3" s="721"/>
      <c r="GF3" s="721"/>
      <c r="GG3" s="721"/>
      <c r="GH3" s="721"/>
      <c r="GI3" s="721"/>
      <c r="GJ3" s="721"/>
      <c r="GK3" s="721"/>
      <c r="GL3" s="721"/>
      <c r="GM3" s="721"/>
      <c r="GN3" s="721"/>
      <c r="GO3" s="721"/>
      <c r="GP3" s="721"/>
      <c r="GQ3" s="721"/>
      <c r="GR3" s="721"/>
      <c r="GS3" s="721"/>
      <c r="GT3" s="721"/>
      <c r="GU3" s="721"/>
      <c r="GV3" s="721"/>
      <c r="GW3" s="721"/>
      <c r="GX3" s="721"/>
      <c r="GY3" s="721"/>
      <c r="GZ3" s="721"/>
      <c r="HA3" s="721"/>
      <c r="HB3" s="721"/>
      <c r="HC3" s="721"/>
      <c r="HD3" s="721"/>
      <c r="HE3" s="721"/>
      <c r="HF3" s="721"/>
      <c r="HG3" s="721"/>
      <c r="HH3" s="721"/>
      <c r="HI3" s="721"/>
      <c r="HJ3" s="721"/>
      <c r="HK3" s="721"/>
      <c r="HL3" s="721"/>
      <c r="HM3" s="721"/>
      <c r="HN3" s="721"/>
      <c r="HO3" s="721"/>
      <c r="HP3" s="721"/>
      <c r="HQ3" s="721"/>
      <c r="HR3" s="721"/>
      <c r="HS3" s="721"/>
      <c r="HT3" s="721"/>
      <c r="HU3" s="721"/>
      <c r="HV3" s="721"/>
      <c r="HW3" s="721"/>
      <c r="HX3" s="721"/>
      <c r="HY3" s="721"/>
      <c r="HZ3" s="721"/>
      <c r="IA3" s="721"/>
      <c r="IB3" s="721"/>
      <c r="IC3" s="721"/>
      <c r="ID3" s="721"/>
      <c r="IE3" s="721"/>
      <c r="IF3" s="721"/>
      <c r="IG3" s="721"/>
      <c r="IH3" s="721"/>
      <c r="II3" s="721"/>
      <c r="IJ3" s="721"/>
      <c r="IK3" s="721"/>
      <c r="IL3" s="721"/>
      <c r="IM3" s="721"/>
      <c r="IN3" s="721"/>
      <c r="IO3" s="721"/>
      <c r="IP3" s="721"/>
      <c r="IQ3" s="721"/>
      <c r="IR3" s="721"/>
      <c r="IS3" s="721"/>
      <c r="IT3" s="721"/>
      <c r="IU3" s="721"/>
      <c r="IV3" s="721"/>
    </row>
    <row r="4" spans="1:256" ht="16.5">
      <c r="A4" s="727"/>
      <c r="B4" s="728" t="s">
        <v>712</v>
      </c>
      <c r="C4" s="729"/>
      <c r="D4" s="729"/>
      <c r="E4" s="729"/>
      <c r="F4" s="729"/>
      <c r="G4" s="729"/>
      <c r="H4" s="729"/>
      <c r="I4" s="729"/>
      <c r="J4" s="729"/>
      <c r="K4" s="730"/>
      <c r="L4" s="731"/>
      <c r="M4" s="721"/>
      <c r="N4" s="721"/>
      <c r="O4" s="721"/>
      <c r="P4" s="721"/>
      <c r="Q4" s="721"/>
      <c r="R4" s="721"/>
      <c r="S4" s="721"/>
      <c r="T4" s="721"/>
      <c r="U4" s="721"/>
      <c r="V4" s="721"/>
      <c r="W4" s="721"/>
      <c r="X4" s="721"/>
      <c r="Y4" s="721"/>
      <c r="Z4" s="721"/>
      <c r="AA4" s="721"/>
      <c r="AB4" s="721"/>
      <c r="AC4" s="721"/>
      <c r="AD4" s="721"/>
      <c r="AE4" s="721"/>
      <c r="AF4" s="721"/>
      <c r="AG4" s="721"/>
      <c r="AH4" s="721"/>
      <c r="AI4" s="721"/>
      <c r="AJ4" s="721"/>
      <c r="AK4" s="721"/>
      <c r="AL4" s="721"/>
      <c r="AM4" s="721"/>
      <c r="AN4" s="721"/>
      <c r="AO4" s="721"/>
      <c r="AP4" s="721"/>
      <c r="AQ4" s="721"/>
      <c r="AR4" s="721"/>
      <c r="AS4" s="721"/>
      <c r="AT4" s="721"/>
      <c r="AU4" s="721"/>
      <c r="AV4" s="721"/>
      <c r="AW4" s="721"/>
      <c r="AX4" s="721"/>
      <c r="AY4" s="721"/>
      <c r="AZ4" s="721"/>
      <c r="BA4" s="721"/>
      <c r="BB4" s="721"/>
      <c r="BC4" s="721"/>
      <c r="BD4" s="721"/>
      <c r="BE4" s="721"/>
      <c r="BF4" s="721"/>
      <c r="BG4" s="721"/>
      <c r="BH4" s="721"/>
      <c r="BI4" s="721"/>
      <c r="BJ4" s="721"/>
      <c r="BK4" s="721"/>
      <c r="BL4" s="721"/>
      <c r="BM4" s="721"/>
      <c r="BN4" s="721"/>
      <c r="BO4" s="721"/>
      <c r="BP4" s="721"/>
      <c r="BQ4" s="721"/>
      <c r="BR4" s="721"/>
      <c r="BS4" s="721"/>
      <c r="BT4" s="721"/>
      <c r="BU4" s="721"/>
      <c r="BV4" s="721"/>
      <c r="BW4" s="721"/>
      <c r="BX4" s="721"/>
      <c r="BY4" s="721"/>
      <c r="BZ4" s="721"/>
      <c r="CA4" s="721"/>
      <c r="CB4" s="721"/>
      <c r="CC4" s="721"/>
      <c r="CD4" s="721"/>
      <c r="CE4" s="721"/>
      <c r="CF4" s="721"/>
      <c r="CG4" s="721"/>
      <c r="CH4" s="721"/>
      <c r="CI4" s="721"/>
      <c r="CJ4" s="721"/>
      <c r="CK4" s="721"/>
      <c r="CL4" s="721"/>
      <c r="CM4" s="721"/>
      <c r="CN4" s="721"/>
      <c r="CO4" s="721"/>
      <c r="CP4" s="721"/>
      <c r="CQ4" s="721"/>
      <c r="CR4" s="721"/>
      <c r="CS4" s="721"/>
      <c r="CT4" s="721"/>
      <c r="CU4" s="721"/>
      <c r="CV4" s="721"/>
      <c r="CW4" s="721"/>
      <c r="CX4" s="721"/>
      <c r="CY4" s="721"/>
      <c r="CZ4" s="721"/>
      <c r="DA4" s="721"/>
      <c r="DB4" s="721"/>
      <c r="DC4" s="721"/>
      <c r="DD4" s="721"/>
      <c r="DE4" s="721"/>
      <c r="DF4" s="721"/>
      <c r="DG4" s="721"/>
      <c r="DH4" s="721"/>
      <c r="DI4" s="721"/>
      <c r="DJ4" s="721"/>
      <c r="DK4" s="721"/>
      <c r="DL4" s="721"/>
      <c r="DM4" s="721"/>
      <c r="DN4" s="721"/>
      <c r="DO4" s="721"/>
      <c r="DP4" s="721"/>
      <c r="DQ4" s="721"/>
      <c r="DR4" s="721"/>
      <c r="DS4" s="721"/>
      <c r="DT4" s="721"/>
      <c r="DU4" s="721"/>
      <c r="DV4" s="721"/>
      <c r="DW4" s="721"/>
      <c r="DX4" s="721"/>
      <c r="DY4" s="721"/>
      <c r="DZ4" s="721"/>
      <c r="EA4" s="721"/>
      <c r="EB4" s="721"/>
      <c r="EC4" s="721"/>
      <c r="ED4" s="721"/>
      <c r="EE4" s="721"/>
      <c r="EF4" s="721"/>
      <c r="EG4" s="721"/>
      <c r="EH4" s="721"/>
      <c r="EI4" s="721"/>
      <c r="EJ4" s="721"/>
      <c r="EK4" s="721"/>
      <c r="EL4" s="721"/>
      <c r="EM4" s="721"/>
      <c r="EN4" s="721"/>
      <c r="EO4" s="721"/>
      <c r="EP4" s="721"/>
      <c r="EQ4" s="721"/>
      <c r="ER4" s="721"/>
      <c r="ES4" s="721"/>
      <c r="ET4" s="721"/>
      <c r="EU4" s="721"/>
      <c r="EV4" s="721"/>
      <c r="EW4" s="721"/>
      <c r="EX4" s="721"/>
      <c r="EY4" s="721"/>
      <c r="EZ4" s="721"/>
      <c r="FA4" s="721"/>
      <c r="FB4" s="721"/>
      <c r="FC4" s="721"/>
      <c r="FD4" s="721"/>
      <c r="FE4" s="721"/>
      <c r="FF4" s="721"/>
      <c r="FG4" s="721"/>
      <c r="FH4" s="721"/>
      <c r="FI4" s="721"/>
      <c r="FJ4" s="721"/>
      <c r="FK4" s="721"/>
      <c r="FL4" s="721"/>
      <c r="FM4" s="721"/>
      <c r="FN4" s="721"/>
      <c r="FO4" s="721"/>
      <c r="FP4" s="721"/>
      <c r="FQ4" s="721"/>
      <c r="FR4" s="721"/>
      <c r="FS4" s="721"/>
      <c r="FT4" s="721"/>
      <c r="FU4" s="721"/>
      <c r="FV4" s="721"/>
      <c r="FW4" s="721"/>
      <c r="FX4" s="721"/>
      <c r="FY4" s="721"/>
      <c r="FZ4" s="721"/>
      <c r="GA4" s="721"/>
      <c r="GB4" s="721"/>
      <c r="GC4" s="721"/>
      <c r="GD4" s="721"/>
      <c r="GE4" s="721"/>
      <c r="GF4" s="721"/>
      <c r="GG4" s="721"/>
      <c r="GH4" s="721"/>
      <c r="GI4" s="721"/>
      <c r="GJ4" s="721"/>
      <c r="GK4" s="721"/>
      <c r="GL4" s="721"/>
      <c r="GM4" s="721"/>
      <c r="GN4" s="721"/>
      <c r="GO4" s="721"/>
      <c r="GP4" s="721"/>
      <c r="GQ4" s="721"/>
      <c r="GR4" s="721"/>
      <c r="GS4" s="721"/>
      <c r="GT4" s="721"/>
      <c r="GU4" s="721"/>
      <c r="GV4" s="721"/>
      <c r="GW4" s="721"/>
      <c r="GX4" s="721"/>
      <c r="GY4" s="721"/>
      <c r="GZ4" s="721"/>
      <c r="HA4" s="721"/>
      <c r="HB4" s="721"/>
      <c r="HC4" s="721"/>
      <c r="HD4" s="721"/>
      <c r="HE4" s="721"/>
      <c r="HF4" s="721"/>
      <c r="HG4" s="721"/>
      <c r="HH4" s="721"/>
      <c r="HI4" s="721"/>
      <c r="HJ4" s="721"/>
      <c r="HK4" s="721"/>
      <c r="HL4" s="721"/>
      <c r="HM4" s="721"/>
      <c r="HN4" s="721"/>
      <c r="HO4" s="721"/>
      <c r="HP4" s="721"/>
      <c r="HQ4" s="721"/>
      <c r="HR4" s="721"/>
      <c r="HS4" s="721"/>
      <c r="HT4" s="721"/>
      <c r="HU4" s="721"/>
      <c r="HV4" s="721"/>
      <c r="HW4" s="721"/>
      <c r="HX4" s="721"/>
      <c r="HY4" s="721"/>
      <c r="HZ4" s="721"/>
      <c r="IA4" s="721"/>
      <c r="IB4" s="721"/>
      <c r="IC4" s="721"/>
      <c r="ID4" s="721"/>
      <c r="IE4" s="721"/>
      <c r="IF4" s="721"/>
      <c r="IG4" s="721"/>
      <c r="IH4" s="721"/>
      <c r="II4" s="721"/>
      <c r="IJ4" s="721"/>
      <c r="IK4" s="721"/>
      <c r="IL4" s="721"/>
      <c r="IM4" s="721"/>
      <c r="IN4" s="721"/>
      <c r="IO4" s="721"/>
      <c r="IP4" s="721"/>
      <c r="IQ4" s="721"/>
      <c r="IR4" s="721"/>
      <c r="IS4" s="721"/>
      <c r="IT4" s="721"/>
      <c r="IU4" s="721"/>
      <c r="IV4" s="721"/>
    </row>
    <row r="5" spans="1:256" ht="30.75" customHeight="1">
      <c r="A5" s="723"/>
      <c r="B5" s="729"/>
      <c r="C5" s="724"/>
      <c r="D5" s="724"/>
      <c r="E5" s="724"/>
      <c r="F5" s="724"/>
      <c r="G5" s="724"/>
      <c r="H5" s="724"/>
      <c r="I5" s="724"/>
      <c r="J5" s="724"/>
      <c r="K5" s="726"/>
      <c r="L5" s="732"/>
      <c r="M5" s="721"/>
      <c r="N5" s="721"/>
      <c r="O5" s="721"/>
      <c r="P5" s="721"/>
      <c r="Q5" s="721"/>
      <c r="R5" s="721"/>
      <c r="S5" s="721"/>
      <c r="T5" s="721"/>
      <c r="U5" s="721"/>
      <c r="V5" s="721"/>
      <c r="W5" s="721"/>
      <c r="X5" s="721"/>
      <c r="Y5" s="721"/>
      <c r="Z5" s="721"/>
      <c r="AA5" s="721"/>
      <c r="AB5" s="721"/>
      <c r="AC5" s="721"/>
      <c r="AD5" s="721"/>
      <c r="AE5" s="721"/>
      <c r="AF5" s="721"/>
      <c r="AG5" s="721"/>
      <c r="AH5" s="721"/>
      <c r="AI5" s="721"/>
      <c r="AJ5" s="721"/>
      <c r="AK5" s="721"/>
      <c r="AL5" s="721"/>
      <c r="AM5" s="721"/>
      <c r="AN5" s="721"/>
      <c r="AO5" s="721"/>
      <c r="AP5" s="721"/>
      <c r="AQ5" s="721"/>
      <c r="AR5" s="721"/>
      <c r="AS5" s="721"/>
      <c r="AT5" s="721"/>
      <c r="AU5" s="721"/>
      <c r="AV5" s="721"/>
      <c r="AW5" s="721"/>
      <c r="AX5" s="721"/>
      <c r="AY5" s="721"/>
      <c r="AZ5" s="721"/>
      <c r="BA5" s="721"/>
      <c r="BB5" s="721"/>
      <c r="BC5" s="721"/>
      <c r="BD5" s="721"/>
      <c r="BE5" s="721"/>
      <c r="BF5" s="721"/>
      <c r="BG5" s="721"/>
      <c r="BH5" s="721"/>
      <c r="BI5" s="721"/>
      <c r="BJ5" s="721"/>
      <c r="BK5" s="721"/>
      <c r="BL5" s="721"/>
      <c r="BM5" s="721"/>
      <c r="BN5" s="721"/>
      <c r="BO5" s="721"/>
      <c r="BP5" s="721"/>
      <c r="BQ5" s="721"/>
      <c r="BR5" s="721"/>
      <c r="BS5" s="721"/>
      <c r="BT5" s="721"/>
      <c r="BU5" s="721"/>
      <c r="BV5" s="721"/>
      <c r="BW5" s="721"/>
      <c r="BX5" s="721"/>
      <c r="BY5" s="721"/>
      <c r="BZ5" s="721"/>
      <c r="CA5" s="721"/>
      <c r="CB5" s="721"/>
      <c r="CC5" s="721"/>
      <c r="CD5" s="721"/>
      <c r="CE5" s="721"/>
      <c r="CF5" s="721"/>
      <c r="CG5" s="721"/>
      <c r="CH5" s="721"/>
      <c r="CI5" s="721"/>
      <c r="CJ5" s="721"/>
      <c r="CK5" s="721"/>
      <c r="CL5" s="721"/>
      <c r="CM5" s="721"/>
      <c r="CN5" s="721"/>
      <c r="CO5" s="721"/>
      <c r="CP5" s="721"/>
      <c r="CQ5" s="721"/>
      <c r="CR5" s="721"/>
      <c r="CS5" s="721"/>
      <c r="CT5" s="721"/>
      <c r="CU5" s="721"/>
      <c r="CV5" s="721"/>
      <c r="CW5" s="721"/>
      <c r="CX5" s="721"/>
      <c r="CY5" s="721"/>
      <c r="CZ5" s="721"/>
      <c r="DA5" s="721"/>
      <c r="DB5" s="721"/>
      <c r="DC5" s="721"/>
      <c r="DD5" s="721"/>
      <c r="DE5" s="721"/>
      <c r="DF5" s="721"/>
      <c r="DG5" s="721"/>
      <c r="DH5" s="721"/>
      <c r="DI5" s="721"/>
      <c r="DJ5" s="721"/>
      <c r="DK5" s="721"/>
      <c r="DL5" s="721"/>
      <c r="DM5" s="721"/>
      <c r="DN5" s="721"/>
      <c r="DO5" s="721"/>
      <c r="DP5" s="721"/>
      <c r="DQ5" s="721"/>
      <c r="DR5" s="721"/>
      <c r="DS5" s="721"/>
      <c r="DT5" s="721"/>
      <c r="DU5" s="721"/>
      <c r="DV5" s="721"/>
      <c r="DW5" s="721"/>
      <c r="DX5" s="721"/>
      <c r="DY5" s="721"/>
      <c r="DZ5" s="721"/>
      <c r="EA5" s="721"/>
      <c r="EB5" s="721"/>
      <c r="EC5" s="721"/>
      <c r="ED5" s="721"/>
      <c r="EE5" s="721"/>
      <c r="EF5" s="721"/>
      <c r="EG5" s="721"/>
      <c r="EH5" s="721"/>
      <c r="EI5" s="721"/>
      <c r="EJ5" s="721"/>
      <c r="EK5" s="721"/>
      <c r="EL5" s="721"/>
      <c r="EM5" s="721"/>
      <c r="EN5" s="721"/>
      <c r="EO5" s="721"/>
      <c r="EP5" s="721"/>
      <c r="EQ5" s="721"/>
      <c r="ER5" s="721"/>
      <c r="ES5" s="721"/>
      <c r="ET5" s="721"/>
      <c r="EU5" s="721"/>
      <c r="EV5" s="721"/>
      <c r="EW5" s="721"/>
      <c r="EX5" s="721"/>
      <c r="EY5" s="721"/>
      <c r="EZ5" s="721"/>
      <c r="FA5" s="721"/>
      <c r="FB5" s="721"/>
      <c r="FC5" s="721"/>
      <c r="FD5" s="721"/>
      <c r="FE5" s="721"/>
      <c r="FF5" s="721"/>
      <c r="FG5" s="721"/>
      <c r="FH5" s="721"/>
      <c r="FI5" s="721"/>
      <c r="FJ5" s="721"/>
      <c r="FK5" s="721"/>
      <c r="FL5" s="721"/>
      <c r="FM5" s="721"/>
      <c r="FN5" s="721"/>
      <c r="FO5" s="721"/>
      <c r="FP5" s="721"/>
      <c r="FQ5" s="721"/>
      <c r="FR5" s="721"/>
      <c r="FS5" s="721"/>
      <c r="FT5" s="721"/>
      <c r="FU5" s="721"/>
      <c r="FV5" s="721"/>
      <c r="FW5" s="721"/>
      <c r="FX5" s="721"/>
      <c r="FY5" s="721"/>
      <c r="FZ5" s="721"/>
      <c r="GA5" s="721"/>
      <c r="GB5" s="721"/>
      <c r="GC5" s="721"/>
      <c r="GD5" s="721"/>
      <c r="GE5" s="721"/>
      <c r="GF5" s="721"/>
      <c r="GG5" s="721"/>
      <c r="GH5" s="721"/>
      <c r="GI5" s="721"/>
      <c r="GJ5" s="721"/>
      <c r="GK5" s="721"/>
      <c r="GL5" s="721"/>
      <c r="GM5" s="721"/>
      <c r="GN5" s="721"/>
      <c r="GO5" s="721"/>
      <c r="GP5" s="721"/>
      <c r="GQ5" s="721"/>
      <c r="GR5" s="721"/>
      <c r="GS5" s="721"/>
      <c r="GT5" s="721"/>
      <c r="GU5" s="721"/>
      <c r="GV5" s="721"/>
      <c r="GW5" s="721"/>
      <c r="GX5" s="721"/>
      <c r="GY5" s="721"/>
      <c r="GZ5" s="721"/>
      <c r="HA5" s="721"/>
      <c r="HB5" s="721"/>
      <c r="HC5" s="721"/>
      <c r="HD5" s="721"/>
      <c r="HE5" s="721"/>
      <c r="HF5" s="721"/>
      <c r="HG5" s="721"/>
      <c r="HH5" s="721"/>
      <c r="HI5" s="721"/>
      <c r="HJ5" s="721"/>
      <c r="HK5" s="721"/>
      <c r="HL5" s="721"/>
      <c r="HM5" s="721"/>
      <c r="HN5" s="721"/>
      <c r="HO5" s="721"/>
      <c r="HP5" s="721"/>
      <c r="HQ5" s="721"/>
      <c r="HR5" s="721"/>
      <c r="HS5" s="721"/>
      <c r="HT5" s="721"/>
      <c r="HU5" s="721"/>
      <c r="HV5" s="721"/>
      <c r="HW5" s="721"/>
      <c r="HX5" s="721"/>
      <c r="HY5" s="721"/>
      <c r="HZ5" s="721"/>
      <c r="IA5" s="721"/>
      <c r="IB5" s="721"/>
      <c r="IC5" s="721"/>
      <c r="ID5" s="721"/>
      <c r="IE5" s="721"/>
      <c r="IF5" s="721"/>
      <c r="IG5" s="721"/>
      <c r="IH5" s="721"/>
      <c r="II5" s="721"/>
      <c r="IJ5" s="721"/>
      <c r="IK5" s="721"/>
      <c r="IL5" s="721"/>
      <c r="IM5" s="721"/>
      <c r="IN5" s="721"/>
      <c r="IO5" s="721"/>
      <c r="IP5" s="721"/>
      <c r="IQ5" s="721"/>
      <c r="IR5" s="721"/>
      <c r="IS5" s="721"/>
      <c r="IT5" s="721"/>
      <c r="IU5" s="721"/>
      <c r="IV5" s="721"/>
    </row>
    <row r="6" spans="1:256" ht="30.75" customHeight="1">
      <c r="A6" s="723"/>
      <c r="B6" s="729"/>
      <c r="C6" s="793" t="s">
        <v>704</v>
      </c>
      <c r="D6" s="793"/>
      <c r="E6" s="794" t="s">
        <v>705</v>
      </c>
      <c r="F6" s="795"/>
      <c r="G6" s="795"/>
      <c r="H6" s="795"/>
      <c r="I6" s="795"/>
      <c r="J6" s="796"/>
      <c r="K6" s="733"/>
      <c r="L6" s="732"/>
      <c r="M6" s="721"/>
      <c r="N6" s="721"/>
      <c r="O6" s="721"/>
      <c r="P6" s="721"/>
      <c r="Q6" s="721"/>
      <c r="R6" s="721"/>
      <c r="S6" s="721"/>
      <c r="T6" s="721"/>
      <c r="U6" s="721"/>
      <c r="V6" s="721"/>
      <c r="W6" s="721"/>
      <c r="X6" s="721"/>
      <c r="Y6" s="721"/>
      <c r="Z6" s="721"/>
      <c r="AA6" s="721"/>
      <c r="AB6" s="721"/>
      <c r="AC6" s="721"/>
      <c r="AD6" s="721"/>
      <c r="AE6" s="721"/>
      <c r="AF6" s="721"/>
      <c r="AG6" s="721"/>
      <c r="AH6" s="721"/>
      <c r="AI6" s="721"/>
      <c r="AJ6" s="721"/>
      <c r="AK6" s="721"/>
      <c r="AL6" s="721"/>
      <c r="AM6" s="721"/>
      <c r="AN6" s="721"/>
      <c r="AO6" s="721"/>
      <c r="AP6" s="721"/>
      <c r="AQ6" s="721"/>
      <c r="AR6" s="721"/>
      <c r="AS6" s="721"/>
      <c r="AT6" s="721"/>
      <c r="AU6" s="721"/>
      <c r="AV6" s="721"/>
      <c r="AW6" s="721"/>
      <c r="AX6" s="721"/>
      <c r="AY6" s="721"/>
      <c r="AZ6" s="721"/>
      <c r="BA6" s="721"/>
      <c r="BB6" s="721"/>
      <c r="BC6" s="721"/>
      <c r="BD6" s="721"/>
      <c r="BE6" s="721"/>
      <c r="BF6" s="721"/>
      <c r="BG6" s="721"/>
      <c r="BH6" s="721"/>
      <c r="BI6" s="721"/>
      <c r="BJ6" s="721"/>
      <c r="BK6" s="721"/>
      <c r="BL6" s="721"/>
      <c r="BM6" s="721"/>
      <c r="BN6" s="721"/>
      <c r="BO6" s="721"/>
      <c r="BP6" s="721"/>
      <c r="BQ6" s="721"/>
      <c r="BR6" s="721"/>
      <c r="BS6" s="721"/>
      <c r="BT6" s="721"/>
      <c r="BU6" s="721"/>
      <c r="BV6" s="721"/>
      <c r="BW6" s="721"/>
      <c r="BX6" s="721"/>
      <c r="BY6" s="721"/>
      <c r="BZ6" s="721"/>
      <c r="CA6" s="721"/>
      <c r="CB6" s="721"/>
      <c r="CC6" s="721"/>
      <c r="CD6" s="721"/>
      <c r="CE6" s="721"/>
      <c r="CF6" s="721"/>
      <c r="CG6" s="721"/>
      <c r="CH6" s="721"/>
      <c r="CI6" s="721"/>
      <c r="CJ6" s="721"/>
      <c r="CK6" s="721"/>
      <c r="CL6" s="721"/>
      <c r="CM6" s="721"/>
      <c r="CN6" s="721"/>
      <c r="CO6" s="721"/>
      <c r="CP6" s="721"/>
      <c r="CQ6" s="721"/>
      <c r="CR6" s="721"/>
      <c r="CS6" s="721"/>
      <c r="CT6" s="721"/>
      <c r="CU6" s="721"/>
      <c r="CV6" s="721"/>
      <c r="CW6" s="721"/>
      <c r="CX6" s="721"/>
      <c r="CY6" s="721"/>
      <c r="CZ6" s="721"/>
      <c r="DA6" s="721"/>
      <c r="DB6" s="721"/>
      <c r="DC6" s="721"/>
      <c r="DD6" s="721"/>
      <c r="DE6" s="721"/>
      <c r="DF6" s="721"/>
      <c r="DG6" s="721"/>
      <c r="DH6" s="721"/>
      <c r="DI6" s="721"/>
      <c r="DJ6" s="721"/>
      <c r="DK6" s="721"/>
      <c r="DL6" s="721"/>
      <c r="DM6" s="721"/>
      <c r="DN6" s="721"/>
      <c r="DO6" s="721"/>
      <c r="DP6" s="721"/>
      <c r="DQ6" s="721"/>
      <c r="DR6" s="721"/>
      <c r="DS6" s="721"/>
      <c r="DT6" s="721"/>
      <c r="DU6" s="721"/>
      <c r="DV6" s="721"/>
      <c r="DW6" s="721"/>
      <c r="DX6" s="721"/>
      <c r="DY6" s="721"/>
      <c r="DZ6" s="721"/>
      <c r="EA6" s="721"/>
      <c r="EB6" s="721"/>
      <c r="EC6" s="721"/>
      <c r="ED6" s="721"/>
      <c r="EE6" s="721"/>
      <c r="EF6" s="721"/>
      <c r="EG6" s="721"/>
      <c r="EH6" s="721"/>
      <c r="EI6" s="721"/>
      <c r="EJ6" s="721"/>
      <c r="EK6" s="721"/>
      <c r="EL6" s="721"/>
      <c r="EM6" s="721"/>
      <c r="EN6" s="721"/>
      <c r="EO6" s="721"/>
      <c r="EP6" s="721"/>
      <c r="EQ6" s="721"/>
      <c r="ER6" s="721"/>
      <c r="ES6" s="721"/>
      <c r="ET6" s="721"/>
      <c r="EU6" s="721"/>
      <c r="EV6" s="721"/>
      <c r="EW6" s="721"/>
      <c r="EX6" s="721"/>
      <c r="EY6" s="721"/>
      <c r="EZ6" s="721"/>
      <c r="FA6" s="721"/>
      <c r="FB6" s="721"/>
      <c r="FC6" s="721"/>
      <c r="FD6" s="721"/>
      <c r="FE6" s="721"/>
      <c r="FF6" s="721"/>
      <c r="FG6" s="721"/>
      <c r="FH6" s="721"/>
      <c r="FI6" s="721"/>
      <c r="FJ6" s="721"/>
      <c r="FK6" s="721"/>
      <c r="FL6" s="721"/>
      <c r="FM6" s="721"/>
      <c r="FN6" s="721"/>
      <c r="FO6" s="721"/>
      <c r="FP6" s="721"/>
      <c r="FQ6" s="721"/>
      <c r="FR6" s="721"/>
      <c r="FS6" s="721"/>
      <c r="FT6" s="721"/>
      <c r="FU6" s="721"/>
      <c r="FV6" s="721"/>
      <c r="FW6" s="721"/>
      <c r="FX6" s="721"/>
      <c r="FY6" s="721"/>
      <c r="FZ6" s="721"/>
      <c r="GA6" s="721"/>
      <c r="GB6" s="721"/>
      <c r="GC6" s="721"/>
      <c r="GD6" s="721"/>
      <c r="GE6" s="721"/>
      <c r="GF6" s="721"/>
      <c r="GG6" s="721"/>
      <c r="GH6" s="721"/>
      <c r="GI6" s="721"/>
      <c r="GJ6" s="721"/>
      <c r="GK6" s="721"/>
      <c r="GL6" s="721"/>
      <c r="GM6" s="721"/>
      <c r="GN6" s="721"/>
      <c r="GO6" s="721"/>
      <c r="GP6" s="721"/>
      <c r="GQ6" s="721"/>
      <c r="GR6" s="721"/>
      <c r="GS6" s="721"/>
      <c r="GT6" s="721"/>
      <c r="GU6" s="721"/>
      <c r="GV6" s="721"/>
      <c r="GW6" s="721"/>
      <c r="GX6" s="721"/>
      <c r="GY6" s="721"/>
      <c r="GZ6" s="721"/>
      <c r="HA6" s="721"/>
      <c r="HB6" s="721"/>
      <c r="HC6" s="721"/>
      <c r="HD6" s="721"/>
      <c r="HE6" s="721"/>
      <c r="HF6" s="721"/>
      <c r="HG6" s="721"/>
      <c r="HH6" s="721"/>
      <c r="HI6" s="721"/>
      <c r="HJ6" s="721"/>
      <c r="HK6" s="721"/>
      <c r="HL6" s="721"/>
      <c r="HM6" s="721"/>
      <c r="HN6" s="721"/>
      <c r="HO6" s="721"/>
      <c r="HP6" s="721"/>
      <c r="HQ6" s="721"/>
      <c r="HR6" s="721"/>
      <c r="HS6" s="721"/>
      <c r="HT6" s="721"/>
      <c r="HU6" s="721"/>
      <c r="HV6" s="721"/>
      <c r="HW6" s="721"/>
      <c r="HX6" s="721"/>
      <c r="HY6" s="721"/>
      <c r="HZ6" s="721"/>
      <c r="IA6" s="721"/>
      <c r="IB6" s="721"/>
      <c r="IC6" s="721"/>
      <c r="ID6" s="721"/>
      <c r="IE6" s="721"/>
      <c r="IF6" s="721"/>
      <c r="IG6" s="721"/>
      <c r="IH6" s="721"/>
      <c r="II6" s="721"/>
      <c r="IJ6" s="721"/>
      <c r="IK6" s="721"/>
      <c r="IL6" s="721"/>
      <c r="IM6" s="721"/>
      <c r="IN6" s="721"/>
      <c r="IO6" s="721"/>
      <c r="IP6" s="721"/>
      <c r="IQ6" s="721"/>
      <c r="IR6" s="721"/>
      <c r="IS6" s="721"/>
      <c r="IT6" s="721"/>
      <c r="IU6" s="721"/>
      <c r="IV6" s="721"/>
    </row>
    <row r="7" spans="1:256" ht="30.75" customHeight="1">
      <c r="A7" s="723"/>
      <c r="B7" s="724"/>
      <c r="C7" s="793" t="s">
        <v>706</v>
      </c>
      <c r="D7" s="793"/>
      <c r="E7" s="734" t="str">
        <f>"일금"&amp;NUMBERSTRING(L10,1)&amp;"원정"&amp;"("&amp;"\"&amp;TEXT(L10,"#,##0")&amp;")"</f>
        <v>일금영원정(\0)</v>
      </c>
      <c r="F7" s="735"/>
      <c r="G7" s="735"/>
      <c r="H7" s="736"/>
      <c r="I7" s="737"/>
      <c r="J7" s="738"/>
      <c r="K7" s="733"/>
      <c r="L7" s="739"/>
      <c r="M7" s="721"/>
      <c r="N7" s="721"/>
      <c r="O7" s="721"/>
      <c r="P7" s="721"/>
      <c r="Q7" s="721"/>
      <c r="R7" s="721"/>
      <c r="S7" s="721"/>
      <c r="T7" s="721"/>
      <c r="U7" s="721"/>
      <c r="V7" s="721"/>
      <c r="W7" s="721"/>
      <c r="X7" s="721"/>
      <c r="Y7" s="721"/>
      <c r="Z7" s="721"/>
      <c r="AA7" s="721"/>
      <c r="AB7" s="721"/>
      <c r="AC7" s="721"/>
      <c r="AD7" s="721"/>
      <c r="AE7" s="721"/>
      <c r="AF7" s="721"/>
      <c r="AG7" s="721"/>
      <c r="AH7" s="721"/>
      <c r="AI7" s="721"/>
      <c r="AJ7" s="721"/>
      <c r="AK7" s="721"/>
      <c r="AL7" s="721"/>
      <c r="AM7" s="721"/>
      <c r="AN7" s="721"/>
      <c r="AO7" s="721"/>
      <c r="AP7" s="721"/>
      <c r="AQ7" s="721"/>
      <c r="AR7" s="721"/>
      <c r="AS7" s="721"/>
      <c r="AT7" s="721"/>
      <c r="AU7" s="721"/>
      <c r="AV7" s="721"/>
      <c r="AW7" s="721"/>
      <c r="AX7" s="721"/>
      <c r="AY7" s="721"/>
      <c r="AZ7" s="721"/>
      <c r="BA7" s="721"/>
      <c r="BB7" s="721"/>
      <c r="BC7" s="721"/>
      <c r="BD7" s="721"/>
      <c r="BE7" s="721"/>
      <c r="BF7" s="721"/>
      <c r="BG7" s="721"/>
      <c r="BH7" s="721"/>
      <c r="BI7" s="721"/>
      <c r="BJ7" s="721"/>
      <c r="BK7" s="721"/>
      <c r="BL7" s="721"/>
      <c r="BM7" s="721"/>
      <c r="BN7" s="721"/>
      <c r="BO7" s="721"/>
      <c r="BP7" s="721"/>
      <c r="BQ7" s="721"/>
      <c r="BR7" s="721"/>
      <c r="BS7" s="721"/>
      <c r="BT7" s="721"/>
      <c r="BU7" s="721"/>
      <c r="BV7" s="721"/>
      <c r="BW7" s="721"/>
      <c r="BX7" s="721"/>
      <c r="BY7" s="721"/>
      <c r="BZ7" s="721"/>
      <c r="CA7" s="721"/>
      <c r="CB7" s="721"/>
      <c r="CC7" s="721"/>
      <c r="CD7" s="721"/>
      <c r="CE7" s="721"/>
      <c r="CF7" s="721"/>
      <c r="CG7" s="721"/>
      <c r="CH7" s="721"/>
      <c r="CI7" s="721"/>
      <c r="CJ7" s="721"/>
      <c r="CK7" s="721"/>
      <c r="CL7" s="721"/>
      <c r="CM7" s="721"/>
      <c r="CN7" s="721"/>
      <c r="CO7" s="721"/>
      <c r="CP7" s="721"/>
      <c r="CQ7" s="721"/>
      <c r="CR7" s="721"/>
      <c r="CS7" s="721"/>
      <c r="CT7" s="721"/>
      <c r="CU7" s="721"/>
      <c r="CV7" s="721"/>
      <c r="CW7" s="721"/>
      <c r="CX7" s="721"/>
      <c r="CY7" s="721"/>
      <c r="CZ7" s="721"/>
      <c r="DA7" s="721"/>
      <c r="DB7" s="721"/>
      <c r="DC7" s="721"/>
      <c r="DD7" s="721"/>
      <c r="DE7" s="721"/>
      <c r="DF7" s="721"/>
      <c r="DG7" s="721"/>
      <c r="DH7" s="721"/>
      <c r="DI7" s="721"/>
      <c r="DJ7" s="721"/>
      <c r="DK7" s="721"/>
      <c r="DL7" s="721"/>
      <c r="DM7" s="721"/>
      <c r="DN7" s="721"/>
      <c r="DO7" s="721"/>
      <c r="DP7" s="721"/>
      <c r="DQ7" s="721"/>
      <c r="DR7" s="721"/>
      <c r="DS7" s="721"/>
      <c r="DT7" s="721"/>
      <c r="DU7" s="721"/>
      <c r="DV7" s="721"/>
      <c r="DW7" s="721"/>
      <c r="DX7" s="721"/>
      <c r="DY7" s="721"/>
      <c r="DZ7" s="721"/>
      <c r="EA7" s="721"/>
      <c r="EB7" s="721"/>
      <c r="EC7" s="721"/>
      <c r="ED7" s="721"/>
      <c r="EE7" s="721"/>
      <c r="EF7" s="721"/>
      <c r="EG7" s="721"/>
      <c r="EH7" s="721"/>
      <c r="EI7" s="721"/>
      <c r="EJ7" s="721"/>
      <c r="EK7" s="721"/>
      <c r="EL7" s="721"/>
      <c r="EM7" s="721"/>
      <c r="EN7" s="721"/>
      <c r="EO7" s="721"/>
      <c r="EP7" s="721"/>
      <c r="EQ7" s="721"/>
      <c r="ER7" s="721"/>
      <c r="ES7" s="721"/>
      <c r="ET7" s="721"/>
      <c r="EU7" s="721"/>
      <c r="EV7" s="721"/>
      <c r="EW7" s="721"/>
      <c r="EX7" s="721"/>
      <c r="EY7" s="721"/>
      <c r="EZ7" s="721"/>
      <c r="FA7" s="721"/>
      <c r="FB7" s="721"/>
      <c r="FC7" s="721"/>
      <c r="FD7" s="721"/>
      <c r="FE7" s="721"/>
      <c r="FF7" s="721"/>
      <c r="FG7" s="721"/>
      <c r="FH7" s="721"/>
      <c r="FI7" s="721"/>
      <c r="FJ7" s="721"/>
      <c r="FK7" s="721"/>
      <c r="FL7" s="721"/>
      <c r="FM7" s="721"/>
      <c r="FN7" s="721"/>
      <c r="FO7" s="721"/>
      <c r="FP7" s="721"/>
      <c r="FQ7" s="721"/>
      <c r="FR7" s="721"/>
      <c r="FS7" s="721"/>
      <c r="FT7" s="721"/>
      <c r="FU7" s="721"/>
      <c r="FV7" s="721"/>
      <c r="FW7" s="721"/>
      <c r="FX7" s="721"/>
      <c r="FY7" s="721"/>
      <c r="FZ7" s="721"/>
      <c r="GA7" s="721"/>
      <c r="GB7" s="721"/>
      <c r="GC7" s="721"/>
      <c r="GD7" s="721"/>
      <c r="GE7" s="721"/>
      <c r="GF7" s="721"/>
      <c r="GG7" s="721"/>
      <c r="GH7" s="721"/>
      <c r="GI7" s="721"/>
      <c r="GJ7" s="721"/>
      <c r="GK7" s="721"/>
      <c r="GL7" s="721"/>
      <c r="GM7" s="721"/>
      <c r="GN7" s="721"/>
      <c r="GO7" s="721"/>
      <c r="GP7" s="721"/>
      <c r="GQ7" s="721"/>
      <c r="GR7" s="721"/>
      <c r="GS7" s="721"/>
      <c r="GT7" s="721"/>
      <c r="GU7" s="721"/>
      <c r="GV7" s="721"/>
      <c r="GW7" s="721"/>
      <c r="GX7" s="721"/>
      <c r="GY7" s="721"/>
      <c r="GZ7" s="721"/>
      <c r="HA7" s="721"/>
      <c r="HB7" s="721"/>
      <c r="HC7" s="721"/>
      <c r="HD7" s="721"/>
      <c r="HE7" s="721"/>
      <c r="HF7" s="721"/>
      <c r="HG7" s="721"/>
      <c r="HH7" s="721"/>
      <c r="HI7" s="721"/>
      <c r="HJ7" s="721"/>
      <c r="HK7" s="721"/>
      <c r="HL7" s="721"/>
      <c r="HM7" s="721"/>
      <c r="HN7" s="721"/>
      <c r="HO7" s="721"/>
      <c r="HP7" s="721"/>
      <c r="HQ7" s="721"/>
      <c r="HR7" s="721"/>
      <c r="HS7" s="721"/>
      <c r="HT7" s="721"/>
      <c r="HU7" s="721"/>
      <c r="HV7" s="721"/>
      <c r="HW7" s="721"/>
      <c r="HX7" s="721"/>
      <c r="HY7" s="721"/>
      <c r="HZ7" s="721"/>
      <c r="IA7" s="721"/>
      <c r="IB7" s="721"/>
      <c r="IC7" s="721"/>
      <c r="ID7" s="721"/>
      <c r="IE7" s="721"/>
      <c r="IF7" s="721"/>
      <c r="IG7" s="721"/>
      <c r="IH7" s="721"/>
      <c r="II7" s="721"/>
      <c r="IJ7" s="721"/>
      <c r="IK7" s="721"/>
      <c r="IL7" s="721"/>
      <c r="IM7" s="721"/>
      <c r="IN7" s="721"/>
      <c r="IO7" s="721"/>
      <c r="IP7" s="721"/>
      <c r="IQ7" s="721"/>
      <c r="IR7" s="721"/>
      <c r="IS7" s="721"/>
      <c r="IT7" s="721"/>
      <c r="IU7" s="721"/>
      <c r="IV7" s="721"/>
    </row>
    <row r="8" spans="1:256" ht="30.75" customHeight="1">
      <c r="A8" s="723"/>
      <c r="B8" s="724"/>
      <c r="C8" s="797" t="s">
        <v>707</v>
      </c>
      <c r="D8" s="740" t="s">
        <v>708</v>
      </c>
      <c r="E8" s="741" t="str">
        <f>"일금"&amp;NUMBERSTRING(L8,1)&amp;"원정"&amp;"("&amp;"\"&amp;TEXT(L8,"#,##0")&amp;")"</f>
        <v>일금영원정(\0)</v>
      </c>
      <c r="F8" s="735"/>
      <c r="G8" s="735"/>
      <c r="H8" s="736"/>
      <c r="I8" s="737"/>
      <c r="J8" s="738"/>
      <c r="K8" s="733"/>
      <c r="L8" s="742">
        <f>내역서!M31</f>
        <v>0</v>
      </c>
      <c r="M8" s="721"/>
      <c r="N8" s="721"/>
      <c r="O8" s="721"/>
      <c r="P8" s="721"/>
      <c r="Q8" s="721"/>
      <c r="R8" s="721"/>
      <c r="S8" s="721"/>
      <c r="T8" s="721"/>
      <c r="U8" s="721"/>
      <c r="V8" s="721"/>
      <c r="W8" s="721"/>
      <c r="X8" s="721"/>
      <c r="Y8" s="721"/>
      <c r="Z8" s="721"/>
      <c r="AA8" s="721"/>
      <c r="AB8" s="721"/>
      <c r="AC8" s="721"/>
      <c r="AD8" s="721"/>
      <c r="AE8" s="721"/>
      <c r="AF8" s="721"/>
      <c r="AG8" s="721"/>
      <c r="AH8" s="721"/>
      <c r="AI8" s="721"/>
      <c r="AJ8" s="721"/>
      <c r="AK8" s="721"/>
      <c r="AL8" s="721"/>
      <c r="AM8" s="721"/>
      <c r="AN8" s="721"/>
      <c r="AO8" s="721"/>
      <c r="AP8" s="721"/>
      <c r="AQ8" s="721"/>
      <c r="AR8" s="721"/>
      <c r="AS8" s="721"/>
      <c r="AT8" s="721"/>
      <c r="AU8" s="721"/>
      <c r="AV8" s="721"/>
      <c r="AW8" s="721"/>
      <c r="AX8" s="721"/>
      <c r="AY8" s="721"/>
      <c r="AZ8" s="721"/>
      <c r="BA8" s="721"/>
      <c r="BB8" s="721"/>
      <c r="BC8" s="721"/>
      <c r="BD8" s="721"/>
      <c r="BE8" s="721"/>
      <c r="BF8" s="721"/>
      <c r="BG8" s="721"/>
      <c r="BH8" s="721"/>
      <c r="BI8" s="721"/>
      <c r="BJ8" s="721"/>
      <c r="BK8" s="721"/>
      <c r="BL8" s="721"/>
      <c r="BM8" s="721"/>
      <c r="BN8" s="721"/>
      <c r="BO8" s="721"/>
      <c r="BP8" s="721"/>
      <c r="BQ8" s="721"/>
      <c r="BR8" s="721"/>
      <c r="BS8" s="721"/>
      <c r="BT8" s="721"/>
      <c r="BU8" s="721"/>
      <c r="BV8" s="721"/>
      <c r="BW8" s="721"/>
      <c r="BX8" s="721"/>
      <c r="BY8" s="721"/>
      <c r="BZ8" s="721"/>
      <c r="CA8" s="721"/>
      <c r="CB8" s="721"/>
      <c r="CC8" s="721"/>
      <c r="CD8" s="721"/>
      <c r="CE8" s="721"/>
      <c r="CF8" s="721"/>
      <c r="CG8" s="721"/>
      <c r="CH8" s="721"/>
      <c r="CI8" s="721"/>
      <c r="CJ8" s="721"/>
      <c r="CK8" s="721"/>
      <c r="CL8" s="721"/>
      <c r="CM8" s="721"/>
      <c r="CN8" s="721"/>
      <c r="CO8" s="721"/>
      <c r="CP8" s="721"/>
      <c r="CQ8" s="721"/>
      <c r="CR8" s="721"/>
      <c r="CS8" s="721"/>
      <c r="CT8" s="721"/>
      <c r="CU8" s="721"/>
      <c r="CV8" s="721"/>
      <c r="CW8" s="721"/>
      <c r="CX8" s="721"/>
      <c r="CY8" s="721"/>
      <c r="CZ8" s="721"/>
      <c r="DA8" s="721"/>
      <c r="DB8" s="721"/>
      <c r="DC8" s="721"/>
      <c r="DD8" s="721"/>
      <c r="DE8" s="721"/>
      <c r="DF8" s="721"/>
      <c r="DG8" s="721"/>
      <c r="DH8" s="721"/>
      <c r="DI8" s="721"/>
      <c r="DJ8" s="721"/>
      <c r="DK8" s="721"/>
      <c r="DL8" s="721"/>
      <c r="DM8" s="721"/>
      <c r="DN8" s="721"/>
      <c r="DO8" s="721"/>
      <c r="DP8" s="721"/>
      <c r="DQ8" s="721"/>
      <c r="DR8" s="721"/>
      <c r="DS8" s="721"/>
      <c r="DT8" s="721"/>
      <c r="DU8" s="721"/>
      <c r="DV8" s="721"/>
      <c r="DW8" s="721"/>
      <c r="DX8" s="721"/>
      <c r="DY8" s="721"/>
      <c r="DZ8" s="721"/>
      <c r="EA8" s="721"/>
      <c r="EB8" s="721"/>
      <c r="EC8" s="721"/>
      <c r="ED8" s="721"/>
      <c r="EE8" s="721"/>
      <c r="EF8" s="721"/>
      <c r="EG8" s="721"/>
      <c r="EH8" s="721"/>
      <c r="EI8" s="721"/>
      <c r="EJ8" s="721"/>
      <c r="EK8" s="721"/>
      <c r="EL8" s="721"/>
      <c r="EM8" s="721"/>
      <c r="EN8" s="721"/>
      <c r="EO8" s="721"/>
      <c r="EP8" s="721"/>
      <c r="EQ8" s="721"/>
      <c r="ER8" s="721"/>
      <c r="ES8" s="721"/>
      <c r="ET8" s="721"/>
      <c r="EU8" s="721"/>
      <c r="EV8" s="721"/>
      <c r="EW8" s="721"/>
      <c r="EX8" s="721"/>
      <c r="EY8" s="721"/>
      <c r="EZ8" s="721"/>
      <c r="FA8" s="721"/>
      <c r="FB8" s="721"/>
      <c r="FC8" s="721"/>
      <c r="FD8" s="721"/>
      <c r="FE8" s="721"/>
      <c r="FF8" s="721"/>
      <c r="FG8" s="721"/>
      <c r="FH8" s="721"/>
      <c r="FI8" s="721"/>
      <c r="FJ8" s="721"/>
      <c r="FK8" s="721"/>
      <c r="FL8" s="721"/>
      <c r="FM8" s="721"/>
      <c r="FN8" s="721"/>
      <c r="FO8" s="721"/>
      <c r="FP8" s="721"/>
      <c r="FQ8" s="721"/>
      <c r="FR8" s="721"/>
      <c r="FS8" s="721"/>
      <c r="FT8" s="721"/>
      <c r="FU8" s="721"/>
      <c r="FV8" s="721"/>
      <c r="FW8" s="721"/>
      <c r="FX8" s="721"/>
      <c r="FY8" s="721"/>
      <c r="FZ8" s="721"/>
      <c r="GA8" s="721"/>
      <c r="GB8" s="721"/>
      <c r="GC8" s="721"/>
      <c r="GD8" s="721"/>
      <c r="GE8" s="721"/>
      <c r="GF8" s="721"/>
      <c r="GG8" s="721"/>
      <c r="GH8" s="721"/>
      <c r="GI8" s="721"/>
      <c r="GJ8" s="721"/>
      <c r="GK8" s="721"/>
      <c r="GL8" s="721"/>
      <c r="GM8" s="721"/>
      <c r="GN8" s="721"/>
      <c r="GO8" s="721"/>
      <c r="GP8" s="721"/>
      <c r="GQ8" s="721"/>
      <c r="GR8" s="721"/>
      <c r="GS8" s="721"/>
      <c r="GT8" s="721"/>
      <c r="GU8" s="721"/>
      <c r="GV8" s="721"/>
      <c r="GW8" s="721"/>
      <c r="GX8" s="721"/>
      <c r="GY8" s="721"/>
      <c r="GZ8" s="721"/>
      <c r="HA8" s="721"/>
      <c r="HB8" s="721"/>
      <c r="HC8" s="721"/>
      <c r="HD8" s="721"/>
      <c r="HE8" s="721"/>
      <c r="HF8" s="721"/>
      <c r="HG8" s="721"/>
      <c r="HH8" s="721"/>
      <c r="HI8" s="721"/>
      <c r="HJ8" s="721"/>
      <c r="HK8" s="721"/>
      <c r="HL8" s="721"/>
      <c r="HM8" s="721"/>
      <c r="HN8" s="721"/>
      <c r="HO8" s="721"/>
      <c r="HP8" s="721"/>
      <c r="HQ8" s="721"/>
      <c r="HR8" s="721"/>
      <c r="HS8" s="721"/>
      <c r="HT8" s="721"/>
      <c r="HU8" s="721"/>
      <c r="HV8" s="721"/>
      <c r="HW8" s="721"/>
      <c r="HX8" s="721"/>
      <c r="HY8" s="721"/>
      <c r="HZ8" s="721"/>
      <c r="IA8" s="721"/>
      <c r="IB8" s="721"/>
      <c r="IC8" s="721"/>
      <c r="ID8" s="721"/>
      <c r="IE8" s="721"/>
      <c r="IF8" s="721"/>
      <c r="IG8" s="721"/>
      <c r="IH8" s="721"/>
      <c r="II8" s="721"/>
      <c r="IJ8" s="721"/>
      <c r="IK8" s="721"/>
      <c r="IL8" s="721"/>
      <c r="IM8" s="721"/>
      <c r="IN8" s="721"/>
      <c r="IO8" s="721"/>
      <c r="IP8" s="721"/>
      <c r="IQ8" s="721"/>
      <c r="IR8" s="721"/>
      <c r="IS8" s="721"/>
      <c r="IT8" s="721"/>
      <c r="IU8" s="721"/>
      <c r="IV8" s="721"/>
    </row>
    <row r="9" spans="1:256" ht="30.75" customHeight="1">
      <c r="A9" s="723"/>
      <c r="B9" s="724"/>
      <c r="C9" s="797"/>
      <c r="D9" s="740" t="s">
        <v>329</v>
      </c>
      <c r="E9" s="741" t="str">
        <f>"일금"&amp;NUMBERSTRING(L9,1)&amp;"원정"&amp;"("&amp;"\"&amp;TEXT(L9,"#,##0")&amp;")"</f>
        <v>일금영원정(\0)</v>
      </c>
      <c r="F9" s="736"/>
      <c r="G9" s="737"/>
      <c r="H9" s="737"/>
      <c r="I9" s="737"/>
      <c r="J9" s="738"/>
      <c r="K9" s="733"/>
      <c r="L9" s="742">
        <f>L8*0.1</f>
        <v>0</v>
      </c>
      <c r="M9" s="721"/>
      <c r="N9" s="721"/>
      <c r="O9" s="721"/>
      <c r="P9" s="721"/>
      <c r="Q9" s="721"/>
      <c r="R9" s="721"/>
      <c r="S9" s="721"/>
      <c r="T9" s="721"/>
      <c r="U9" s="721"/>
      <c r="V9" s="721"/>
      <c r="W9" s="721"/>
      <c r="X9" s="721"/>
      <c r="Y9" s="721"/>
      <c r="Z9" s="721"/>
      <c r="AA9" s="721"/>
      <c r="AB9" s="721"/>
      <c r="AC9" s="721"/>
      <c r="AD9" s="721"/>
      <c r="AE9" s="721"/>
      <c r="AF9" s="721"/>
      <c r="AG9" s="721"/>
      <c r="AH9" s="721"/>
      <c r="AI9" s="721"/>
      <c r="AJ9" s="721"/>
      <c r="AK9" s="721"/>
      <c r="AL9" s="721"/>
      <c r="AM9" s="721"/>
      <c r="AN9" s="721"/>
      <c r="AO9" s="721"/>
      <c r="AP9" s="721"/>
      <c r="AQ9" s="721"/>
      <c r="AR9" s="721"/>
      <c r="AS9" s="721"/>
      <c r="AT9" s="721"/>
      <c r="AU9" s="721"/>
      <c r="AV9" s="721"/>
      <c r="AW9" s="721"/>
      <c r="AX9" s="721"/>
      <c r="AY9" s="721"/>
      <c r="AZ9" s="721"/>
      <c r="BA9" s="721"/>
      <c r="BB9" s="721"/>
      <c r="BC9" s="721"/>
      <c r="BD9" s="721"/>
      <c r="BE9" s="721"/>
      <c r="BF9" s="721"/>
      <c r="BG9" s="721"/>
      <c r="BH9" s="721"/>
      <c r="BI9" s="721"/>
      <c r="BJ9" s="721"/>
      <c r="BK9" s="721"/>
      <c r="BL9" s="721"/>
      <c r="BM9" s="721"/>
      <c r="BN9" s="721"/>
      <c r="BO9" s="721"/>
      <c r="BP9" s="721"/>
      <c r="BQ9" s="721"/>
      <c r="BR9" s="721"/>
      <c r="BS9" s="721"/>
      <c r="BT9" s="721"/>
      <c r="BU9" s="721"/>
      <c r="BV9" s="721"/>
      <c r="BW9" s="721"/>
      <c r="BX9" s="721"/>
      <c r="BY9" s="721"/>
      <c r="BZ9" s="721"/>
      <c r="CA9" s="721"/>
      <c r="CB9" s="721"/>
      <c r="CC9" s="721"/>
      <c r="CD9" s="721"/>
      <c r="CE9" s="721"/>
      <c r="CF9" s="721"/>
      <c r="CG9" s="721"/>
      <c r="CH9" s="721"/>
      <c r="CI9" s="721"/>
      <c r="CJ9" s="721"/>
      <c r="CK9" s="721"/>
      <c r="CL9" s="721"/>
      <c r="CM9" s="721"/>
      <c r="CN9" s="721"/>
      <c r="CO9" s="721"/>
      <c r="CP9" s="721"/>
      <c r="CQ9" s="721"/>
      <c r="CR9" s="721"/>
      <c r="CS9" s="721"/>
      <c r="CT9" s="721"/>
      <c r="CU9" s="721"/>
      <c r="CV9" s="721"/>
      <c r="CW9" s="721"/>
      <c r="CX9" s="721"/>
      <c r="CY9" s="721"/>
      <c r="CZ9" s="721"/>
      <c r="DA9" s="721"/>
      <c r="DB9" s="721"/>
      <c r="DC9" s="721"/>
      <c r="DD9" s="721"/>
      <c r="DE9" s="721"/>
      <c r="DF9" s="721"/>
      <c r="DG9" s="721"/>
      <c r="DH9" s="721"/>
      <c r="DI9" s="721"/>
      <c r="DJ9" s="721"/>
      <c r="DK9" s="721"/>
      <c r="DL9" s="721"/>
      <c r="DM9" s="721"/>
      <c r="DN9" s="721"/>
      <c r="DO9" s="721"/>
      <c r="DP9" s="721"/>
      <c r="DQ9" s="721"/>
      <c r="DR9" s="721"/>
      <c r="DS9" s="721"/>
      <c r="DT9" s="721"/>
      <c r="DU9" s="721"/>
      <c r="DV9" s="721"/>
      <c r="DW9" s="721"/>
      <c r="DX9" s="721"/>
      <c r="DY9" s="721"/>
      <c r="DZ9" s="721"/>
      <c r="EA9" s="721"/>
      <c r="EB9" s="721"/>
      <c r="EC9" s="721"/>
      <c r="ED9" s="721"/>
      <c r="EE9" s="721"/>
      <c r="EF9" s="721"/>
      <c r="EG9" s="721"/>
      <c r="EH9" s="721"/>
      <c r="EI9" s="721"/>
      <c r="EJ9" s="721"/>
      <c r="EK9" s="721"/>
      <c r="EL9" s="721"/>
      <c r="EM9" s="721"/>
      <c r="EN9" s="721"/>
      <c r="EO9" s="721"/>
      <c r="EP9" s="721"/>
      <c r="EQ9" s="721"/>
      <c r="ER9" s="721"/>
      <c r="ES9" s="721"/>
      <c r="ET9" s="721"/>
      <c r="EU9" s="721"/>
      <c r="EV9" s="721"/>
      <c r="EW9" s="721"/>
      <c r="EX9" s="721"/>
      <c r="EY9" s="721"/>
      <c r="EZ9" s="721"/>
      <c r="FA9" s="721"/>
      <c r="FB9" s="721"/>
      <c r="FC9" s="721"/>
      <c r="FD9" s="721"/>
      <c r="FE9" s="721"/>
      <c r="FF9" s="721"/>
      <c r="FG9" s="721"/>
      <c r="FH9" s="721"/>
      <c r="FI9" s="721"/>
      <c r="FJ9" s="721"/>
      <c r="FK9" s="721"/>
      <c r="FL9" s="721"/>
      <c r="FM9" s="721"/>
      <c r="FN9" s="721"/>
      <c r="FO9" s="721"/>
      <c r="FP9" s="721"/>
      <c r="FQ9" s="721"/>
      <c r="FR9" s="721"/>
      <c r="FS9" s="721"/>
      <c r="FT9" s="721"/>
      <c r="FU9" s="721"/>
      <c r="FV9" s="721"/>
      <c r="FW9" s="721"/>
      <c r="FX9" s="721"/>
      <c r="FY9" s="721"/>
      <c r="FZ9" s="721"/>
      <c r="GA9" s="721"/>
      <c r="GB9" s="721"/>
      <c r="GC9" s="721"/>
      <c r="GD9" s="721"/>
      <c r="GE9" s="721"/>
      <c r="GF9" s="721"/>
      <c r="GG9" s="721"/>
      <c r="GH9" s="721"/>
      <c r="GI9" s="721"/>
      <c r="GJ9" s="721"/>
      <c r="GK9" s="721"/>
      <c r="GL9" s="721"/>
      <c r="GM9" s="721"/>
      <c r="GN9" s="721"/>
      <c r="GO9" s="721"/>
      <c r="GP9" s="721"/>
      <c r="GQ9" s="721"/>
      <c r="GR9" s="721"/>
      <c r="GS9" s="721"/>
      <c r="GT9" s="721"/>
      <c r="GU9" s="721"/>
      <c r="GV9" s="721"/>
      <c r="GW9" s="721"/>
      <c r="GX9" s="721"/>
      <c r="GY9" s="721"/>
      <c r="GZ9" s="721"/>
      <c r="HA9" s="721"/>
      <c r="HB9" s="721"/>
      <c r="HC9" s="721"/>
      <c r="HD9" s="721"/>
      <c r="HE9" s="721"/>
      <c r="HF9" s="721"/>
      <c r="HG9" s="721"/>
      <c r="HH9" s="721"/>
      <c r="HI9" s="721"/>
      <c r="HJ9" s="721"/>
      <c r="HK9" s="721"/>
      <c r="HL9" s="721"/>
      <c r="HM9" s="721"/>
      <c r="HN9" s="721"/>
      <c r="HO9" s="721"/>
      <c r="HP9" s="721"/>
      <c r="HQ9" s="721"/>
      <c r="HR9" s="721"/>
      <c r="HS9" s="721"/>
      <c r="HT9" s="721"/>
      <c r="HU9" s="721"/>
      <c r="HV9" s="721"/>
      <c r="HW9" s="721"/>
      <c r="HX9" s="721"/>
      <c r="HY9" s="721"/>
      <c r="HZ9" s="721"/>
      <c r="IA9" s="721"/>
      <c r="IB9" s="721"/>
      <c r="IC9" s="721"/>
      <c r="ID9" s="721"/>
      <c r="IE9" s="721"/>
      <c r="IF9" s="721"/>
      <c r="IG9" s="721"/>
      <c r="IH9" s="721"/>
      <c r="II9" s="721"/>
      <c r="IJ9" s="721"/>
      <c r="IK9" s="721"/>
      <c r="IL9" s="721"/>
      <c r="IM9" s="721"/>
      <c r="IN9" s="721"/>
      <c r="IO9" s="721"/>
      <c r="IP9" s="721"/>
      <c r="IQ9" s="721"/>
      <c r="IR9" s="721"/>
      <c r="IS9" s="721"/>
      <c r="IT9" s="721"/>
      <c r="IU9" s="721"/>
      <c r="IV9" s="721"/>
    </row>
    <row r="10" spans="1:256" ht="30.75" customHeight="1">
      <c r="A10" s="723"/>
      <c r="B10" s="724"/>
      <c r="C10" s="797"/>
      <c r="D10" s="740" t="s">
        <v>709</v>
      </c>
      <c r="E10" s="741" t="str">
        <f>"일금"&amp;NUMBERSTRING(L10,1)&amp;"원정"&amp;"("&amp;"\"&amp;TEXT(L10,"#,##0")&amp;")"</f>
        <v>일금영원정(\0)</v>
      </c>
      <c r="F10" s="735"/>
      <c r="G10" s="735"/>
      <c r="H10" s="736"/>
      <c r="I10" s="737"/>
      <c r="J10" s="738"/>
      <c r="K10" s="733"/>
      <c r="L10" s="742">
        <f>L8+L9</f>
        <v>0</v>
      </c>
      <c r="M10" s="721"/>
      <c r="N10" s="721"/>
      <c r="O10" s="721"/>
      <c r="P10" s="721"/>
      <c r="Q10" s="721"/>
      <c r="R10" s="721"/>
      <c r="S10" s="721"/>
      <c r="T10" s="721"/>
      <c r="U10" s="721"/>
      <c r="V10" s="721"/>
      <c r="W10" s="721"/>
      <c r="X10" s="721"/>
      <c r="Y10" s="721"/>
      <c r="Z10" s="721"/>
      <c r="AA10" s="721"/>
      <c r="AB10" s="721"/>
      <c r="AC10" s="721"/>
      <c r="AD10" s="721"/>
      <c r="AE10" s="721"/>
      <c r="AF10" s="721"/>
      <c r="AG10" s="721"/>
      <c r="AH10" s="721"/>
      <c r="AI10" s="721"/>
      <c r="AJ10" s="721"/>
      <c r="AK10" s="721"/>
      <c r="AL10" s="721"/>
      <c r="AM10" s="721"/>
      <c r="AN10" s="721"/>
      <c r="AO10" s="721"/>
      <c r="AP10" s="721"/>
      <c r="AQ10" s="721"/>
      <c r="AR10" s="721"/>
      <c r="AS10" s="721"/>
      <c r="AT10" s="721"/>
      <c r="AU10" s="721"/>
      <c r="AV10" s="721"/>
      <c r="AW10" s="721"/>
      <c r="AX10" s="721"/>
      <c r="AY10" s="721"/>
      <c r="AZ10" s="721"/>
      <c r="BA10" s="721"/>
      <c r="BB10" s="721"/>
      <c r="BC10" s="721"/>
      <c r="BD10" s="721"/>
      <c r="BE10" s="721"/>
      <c r="BF10" s="721"/>
      <c r="BG10" s="721"/>
      <c r="BH10" s="721"/>
      <c r="BI10" s="721"/>
      <c r="BJ10" s="721"/>
      <c r="BK10" s="721"/>
      <c r="BL10" s="721"/>
      <c r="BM10" s="721"/>
      <c r="BN10" s="721"/>
      <c r="BO10" s="721"/>
      <c r="BP10" s="721"/>
      <c r="BQ10" s="721"/>
      <c r="BR10" s="721"/>
      <c r="BS10" s="721"/>
      <c r="BT10" s="721"/>
      <c r="BU10" s="721"/>
      <c r="BV10" s="721"/>
      <c r="BW10" s="721"/>
      <c r="BX10" s="721"/>
      <c r="BY10" s="721"/>
      <c r="BZ10" s="721"/>
      <c r="CA10" s="721"/>
      <c r="CB10" s="721"/>
      <c r="CC10" s="721"/>
      <c r="CD10" s="721"/>
      <c r="CE10" s="721"/>
      <c r="CF10" s="721"/>
      <c r="CG10" s="721"/>
      <c r="CH10" s="721"/>
      <c r="CI10" s="721"/>
      <c r="CJ10" s="721"/>
      <c r="CK10" s="721"/>
      <c r="CL10" s="721"/>
      <c r="CM10" s="721"/>
      <c r="CN10" s="721"/>
      <c r="CO10" s="721"/>
      <c r="CP10" s="721"/>
      <c r="CQ10" s="721"/>
      <c r="CR10" s="721"/>
      <c r="CS10" s="721"/>
      <c r="CT10" s="721"/>
      <c r="CU10" s="721"/>
      <c r="CV10" s="721"/>
      <c r="CW10" s="721"/>
      <c r="CX10" s="721"/>
      <c r="CY10" s="721"/>
      <c r="CZ10" s="721"/>
      <c r="DA10" s="721"/>
      <c r="DB10" s="721"/>
      <c r="DC10" s="721"/>
      <c r="DD10" s="721"/>
      <c r="DE10" s="721"/>
      <c r="DF10" s="721"/>
      <c r="DG10" s="721"/>
      <c r="DH10" s="721"/>
      <c r="DI10" s="721"/>
      <c r="DJ10" s="721"/>
      <c r="DK10" s="721"/>
      <c r="DL10" s="721"/>
      <c r="DM10" s="721"/>
      <c r="DN10" s="721"/>
      <c r="DO10" s="721"/>
      <c r="DP10" s="721"/>
      <c r="DQ10" s="721"/>
      <c r="DR10" s="721"/>
      <c r="DS10" s="721"/>
      <c r="DT10" s="721"/>
      <c r="DU10" s="721"/>
      <c r="DV10" s="721"/>
      <c r="DW10" s="721"/>
      <c r="DX10" s="721"/>
      <c r="DY10" s="721"/>
      <c r="DZ10" s="721"/>
      <c r="EA10" s="721"/>
      <c r="EB10" s="721"/>
      <c r="EC10" s="721"/>
      <c r="ED10" s="721"/>
      <c r="EE10" s="721"/>
      <c r="EF10" s="721"/>
      <c r="EG10" s="721"/>
      <c r="EH10" s="721"/>
      <c r="EI10" s="721"/>
      <c r="EJ10" s="721"/>
      <c r="EK10" s="721"/>
      <c r="EL10" s="721"/>
      <c r="EM10" s="721"/>
      <c r="EN10" s="721"/>
      <c r="EO10" s="721"/>
      <c r="EP10" s="721"/>
      <c r="EQ10" s="721"/>
      <c r="ER10" s="721"/>
      <c r="ES10" s="721"/>
      <c r="ET10" s="721"/>
      <c r="EU10" s="721"/>
      <c r="EV10" s="721"/>
      <c r="EW10" s="721"/>
      <c r="EX10" s="721"/>
      <c r="EY10" s="721"/>
      <c r="EZ10" s="721"/>
      <c r="FA10" s="721"/>
      <c r="FB10" s="721"/>
      <c r="FC10" s="721"/>
      <c r="FD10" s="721"/>
      <c r="FE10" s="721"/>
      <c r="FF10" s="721"/>
      <c r="FG10" s="721"/>
      <c r="FH10" s="721"/>
      <c r="FI10" s="721"/>
      <c r="FJ10" s="721"/>
      <c r="FK10" s="721"/>
      <c r="FL10" s="721"/>
      <c r="FM10" s="721"/>
      <c r="FN10" s="721"/>
      <c r="FO10" s="721"/>
      <c r="FP10" s="721"/>
      <c r="FQ10" s="721"/>
      <c r="FR10" s="721"/>
      <c r="FS10" s="721"/>
      <c r="FT10" s="721"/>
      <c r="FU10" s="721"/>
      <c r="FV10" s="721"/>
      <c r="FW10" s="721"/>
      <c r="FX10" s="721"/>
      <c r="FY10" s="721"/>
      <c r="FZ10" s="721"/>
      <c r="GA10" s="721"/>
      <c r="GB10" s="721"/>
      <c r="GC10" s="721"/>
      <c r="GD10" s="721"/>
      <c r="GE10" s="721"/>
      <c r="GF10" s="721"/>
      <c r="GG10" s="721"/>
      <c r="GH10" s="721"/>
      <c r="GI10" s="721"/>
      <c r="GJ10" s="721"/>
      <c r="GK10" s="721"/>
      <c r="GL10" s="721"/>
      <c r="GM10" s="721"/>
      <c r="GN10" s="721"/>
      <c r="GO10" s="721"/>
      <c r="GP10" s="721"/>
      <c r="GQ10" s="721"/>
      <c r="GR10" s="721"/>
      <c r="GS10" s="721"/>
      <c r="GT10" s="721"/>
      <c r="GU10" s="721"/>
      <c r="GV10" s="721"/>
      <c r="GW10" s="721"/>
      <c r="GX10" s="721"/>
      <c r="GY10" s="721"/>
      <c r="GZ10" s="721"/>
      <c r="HA10" s="721"/>
      <c r="HB10" s="721"/>
      <c r="HC10" s="721"/>
      <c r="HD10" s="721"/>
      <c r="HE10" s="721"/>
      <c r="HF10" s="721"/>
      <c r="HG10" s="721"/>
      <c r="HH10" s="721"/>
      <c r="HI10" s="721"/>
      <c r="HJ10" s="721"/>
      <c r="HK10" s="721"/>
      <c r="HL10" s="721"/>
      <c r="HM10" s="721"/>
      <c r="HN10" s="721"/>
      <c r="HO10" s="721"/>
      <c r="HP10" s="721"/>
      <c r="HQ10" s="721"/>
      <c r="HR10" s="721"/>
      <c r="HS10" s="721"/>
      <c r="HT10" s="721"/>
      <c r="HU10" s="721"/>
      <c r="HV10" s="721"/>
      <c r="HW10" s="721"/>
      <c r="HX10" s="721"/>
      <c r="HY10" s="721"/>
      <c r="HZ10" s="721"/>
      <c r="IA10" s="721"/>
      <c r="IB10" s="721"/>
      <c r="IC10" s="721"/>
      <c r="ID10" s="721"/>
      <c r="IE10" s="721"/>
      <c r="IF10" s="721"/>
      <c r="IG10" s="721"/>
      <c r="IH10" s="721"/>
      <c r="II10" s="721"/>
      <c r="IJ10" s="721"/>
      <c r="IK10" s="721"/>
      <c r="IL10" s="721"/>
      <c r="IM10" s="721"/>
      <c r="IN10" s="721"/>
      <c r="IO10" s="721"/>
      <c r="IP10" s="721"/>
      <c r="IQ10" s="721"/>
      <c r="IR10" s="721"/>
      <c r="IS10" s="721"/>
      <c r="IT10" s="721"/>
      <c r="IU10" s="721"/>
      <c r="IV10" s="721"/>
    </row>
    <row r="11" spans="1:256" ht="30.75" customHeight="1">
      <c r="A11" s="723"/>
      <c r="B11" s="724"/>
      <c r="C11" s="787"/>
      <c r="D11" s="788"/>
      <c r="E11" s="789"/>
      <c r="F11" s="789"/>
      <c r="G11" s="789"/>
      <c r="H11" s="789"/>
      <c r="I11" s="789"/>
      <c r="J11" s="789"/>
      <c r="K11" s="733"/>
      <c r="L11" s="742"/>
      <c r="M11" s="721"/>
      <c r="N11" s="721"/>
      <c r="O11" s="721"/>
      <c r="P11" s="721"/>
      <c r="Q11" s="721"/>
      <c r="R11" s="721"/>
      <c r="S11" s="721"/>
      <c r="T11" s="721"/>
      <c r="U11" s="721"/>
      <c r="V11" s="721"/>
      <c r="W11" s="721"/>
      <c r="X11" s="721"/>
      <c r="Y11" s="721"/>
      <c r="Z11" s="721"/>
      <c r="AA11" s="721"/>
      <c r="AB11" s="721"/>
      <c r="AC11" s="721"/>
      <c r="AD11" s="721"/>
      <c r="AE11" s="721"/>
      <c r="AF11" s="721"/>
      <c r="AG11" s="721"/>
      <c r="AH11" s="721"/>
      <c r="AI11" s="721"/>
      <c r="AJ11" s="721"/>
      <c r="AK11" s="721"/>
      <c r="AL11" s="721"/>
      <c r="AM11" s="721"/>
      <c r="AN11" s="721"/>
      <c r="AO11" s="721"/>
      <c r="AP11" s="721"/>
      <c r="AQ11" s="721"/>
      <c r="AR11" s="721"/>
      <c r="AS11" s="721"/>
      <c r="AT11" s="721"/>
      <c r="AU11" s="721"/>
      <c r="AV11" s="721"/>
      <c r="AW11" s="721"/>
      <c r="AX11" s="721"/>
      <c r="AY11" s="721"/>
      <c r="AZ11" s="721"/>
      <c r="BA11" s="721"/>
      <c r="BB11" s="721"/>
      <c r="BC11" s="721"/>
      <c r="BD11" s="721"/>
      <c r="BE11" s="721"/>
      <c r="BF11" s="721"/>
      <c r="BG11" s="721"/>
      <c r="BH11" s="721"/>
      <c r="BI11" s="721"/>
      <c r="BJ11" s="721"/>
      <c r="BK11" s="721"/>
      <c r="BL11" s="721"/>
      <c r="BM11" s="721"/>
      <c r="BN11" s="721"/>
      <c r="BO11" s="721"/>
      <c r="BP11" s="721"/>
      <c r="BQ11" s="721"/>
      <c r="BR11" s="721"/>
      <c r="BS11" s="721"/>
      <c r="BT11" s="721"/>
      <c r="BU11" s="721"/>
      <c r="BV11" s="721"/>
      <c r="BW11" s="721"/>
      <c r="BX11" s="721"/>
      <c r="BY11" s="721"/>
      <c r="BZ11" s="721"/>
      <c r="CA11" s="721"/>
      <c r="CB11" s="721"/>
      <c r="CC11" s="721"/>
      <c r="CD11" s="721"/>
      <c r="CE11" s="721"/>
      <c r="CF11" s="721"/>
      <c r="CG11" s="721"/>
      <c r="CH11" s="721"/>
      <c r="CI11" s="721"/>
      <c r="CJ11" s="721"/>
      <c r="CK11" s="721"/>
      <c r="CL11" s="721"/>
      <c r="CM11" s="721"/>
      <c r="CN11" s="721"/>
      <c r="CO11" s="721"/>
      <c r="CP11" s="721"/>
      <c r="CQ11" s="721"/>
      <c r="CR11" s="721"/>
      <c r="CS11" s="721"/>
      <c r="CT11" s="721"/>
      <c r="CU11" s="721"/>
      <c r="CV11" s="721"/>
      <c r="CW11" s="721"/>
      <c r="CX11" s="721"/>
      <c r="CY11" s="721"/>
      <c r="CZ11" s="721"/>
      <c r="DA11" s="721"/>
      <c r="DB11" s="721"/>
      <c r="DC11" s="721"/>
      <c r="DD11" s="721"/>
      <c r="DE11" s="721"/>
      <c r="DF11" s="721"/>
      <c r="DG11" s="721"/>
      <c r="DH11" s="721"/>
      <c r="DI11" s="721"/>
      <c r="DJ11" s="721"/>
      <c r="DK11" s="721"/>
      <c r="DL11" s="721"/>
      <c r="DM11" s="721"/>
      <c r="DN11" s="721"/>
      <c r="DO11" s="721"/>
      <c r="DP11" s="721"/>
      <c r="DQ11" s="721"/>
      <c r="DR11" s="721"/>
      <c r="DS11" s="721"/>
      <c r="DT11" s="721"/>
      <c r="DU11" s="721"/>
      <c r="DV11" s="721"/>
      <c r="DW11" s="721"/>
      <c r="DX11" s="721"/>
      <c r="DY11" s="721"/>
      <c r="DZ11" s="721"/>
      <c r="EA11" s="721"/>
      <c r="EB11" s="721"/>
      <c r="EC11" s="721"/>
      <c r="ED11" s="721"/>
      <c r="EE11" s="721"/>
      <c r="EF11" s="721"/>
      <c r="EG11" s="721"/>
      <c r="EH11" s="721"/>
      <c r="EI11" s="721"/>
      <c r="EJ11" s="721"/>
      <c r="EK11" s="721"/>
      <c r="EL11" s="721"/>
      <c r="EM11" s="721"/>
      <c r="EN11" s="721"/>
      <c r="EO11" s="721"/>
      <c r="EP11" s="721"/>
      <c r="EQ11" s="721"/>
      <c r="ER11" s="721"/>
      <c r="ES11" s="721"/>
      <c r="ET11" s="721"/>
      <c r="EU11" s="721"/>
      <c r="EV11" s="721"/>
      <c r="EW11" s="721"/>
      <c r="EX11" s="721"/>
      <c r="EY11" s="721"/>
      <c r="EZ11" s="721"/>
      <c r="FA11" s="721"/>
      <c r="FB11" s="721"/>
      <c r="FC11" s="721"/>
      <c r="FD11" s="721"/>
      <c r="FE11" s="721"/>
      <c r="FF11" s="721"/>
      <c r="FG11" s="721"/>
      <c r="FH11" s="721"/>
      <c r="FI11" s="721"/>
      <c r="FJ11" s="721"/>
      <c r="FK11" s="721"/>
      <c r="FL11" s="721"/>
      <c r="FM11" s="721"/>
      <c r="FN11" s="721"/>
      <c r="FO11" s="721"/>
      <c r="FP11" s="721"/>
      <c r="FQ11" s="721"/>
      <c r="FR11" s="721"/>
      <c r="FS11" s="721"/>
      <c r="FT11" s="721"/>
      <c r="FU11" s="721"/>
      <c r="FV11" s="721"/>
      <c r="FW11" s="721"/>
      <c r="FX11" s="721"/>
      <c r="FY11" s="721"/>
      <c r="FZ11" s="721"/>
      <c r="GA11" s="721"/>
      <c r="GB11" s="721"/>
      <c r="GC11" s="721"/>
      <c r="GD11" s="721"/>
      <c r="GE11" s="721"/>
      <c r="GF11" s="721"/>
      <c r="GG11" s="721"/>
      <c r="GH11" s="721"/>
      <c r="GI11" s="721"/>
      <c r="GJ11" s="721"/>
      <c r="GK11" s="721"/>
      <c r="GL11" s="721"/>
      <c r="GM11" s="721"/>
      <c r="GN11" s="721"/>
      <c r="GO11" s="721"/>
      <c r="GP11" s="721"/>
      <c r="GQ11" s="721"/>
      <c r="GR11" s="721"/>
      <c r="GS11" s="721"/>
      <c r="GT11" s="721"/>
      <c r="GU11" s="721"/>
      <c r="GV11" s="721"/>
      <c r="GW11" s="721"/>
      <c r="GX11" s="721"/>
      <c r="GY11" s="721"/>
      <c r="GZ11" s="721"/>
      <c r="HA11" s="721"/>
      <c r="HB11" s="721"/>
      <c r="HC11" s="721"/>
      <c r="HD11" s="721"/>
      <c r="HE11" s="721"/>
      <c r="HF11" s="721"/>
      <c r="HG11" s="721"/>
      <c r="HH11" s="721"/>
      <c r="HI11" s="721"/>
      <c r="HJ11" s="721"/>
      <c r="HK11" s="721"/>
      <c r="HL11" s="721"/>
      <c r="HM11" s="721"/>
      <c r="HN11" s="721"/>
      <c r="HO11" s="721"/>
      <c r="HP11" s="721"/>
      <c r="HQ11" s="721"/>
      <c r="HR11" s="721"/>
      <c r="HS11" s="721"/>
      <c r="HT11" s="721"/>
      <c r="HU11" s="721"/>
      <c r="HV11" s="721"/>
      <c r="HW11" s="721"/>
      <c r="HX11" s="721"/>
      <c r="HY11" s="721"/>
      <c r="HZ11" s="721"/>
      <c r="IA11" s="721"/>
      <c r="IB11" s="721"/>
      <c r="IC11" s="721"/>
      <c r="ID11" s="721"/>
      <c r="IE11" s="721"/>
      <c r="IF11" s="721"/>
      <c r="IG11" s="721"/>
      <c r="IH11" s="721"/>
      <c r="II11" s="721"/>
      <c r="IJ11" s="721"/>
      <c r="IK11" s="721"/>
      <c r="IL11" s="721"/>
      <c r="IM11" s="721"/>
      <c r="IN11" s="721"/>
      <c r="IO11" s="721"/>
      <c r="IP11" s="721"/>
      <c r="IQ11" s="721"/>
      <c r="IR11" s="721"/>
      <c r="IS11" s="721"/>
      <c r="IT11" s="721"/>
      <c r="IU11" s="721"/>
      <c r="IV11" s="721"/>
    </row>
    <row r="12" spans="1:256" ht="16.5">
      <c r="A12" s="723"/>
      <c r="B12" s="743"/>
      <c r="C12" s="724"/>
      <c r="D12" s="744"/>
      <c r="E12" s="744"/>
      <c r="F12" s="744"/>
      <c r="G12" s="724"/>
      <c r="H12" s="724"/>
      <c r="I12" s="724"/>
      <c r="J12" s="724"/>
      <c r="K12" s="726"/>
      <c r="L12" s="745"/>
      <c r="M12" s="721"/>
      <c r="N12" s="721"/>
      <c r="O12" s="721"/>
      <c r="P12" s="721"/>
      <c r="Q12" s="721"/>
      <c r="R12" s="721"/>
      <c r="S12" s="721"/>
      <c r="T12" s="721"/>
      <c r="U12" s="721"/>
      <c r="V12" s="721"/>
      <c r="W12" s="721"/>
      <c r="X12" s="721"/>
      <c r="Y12" s="721"/>
      <c r="Z12" s="721"/>
      <c r="AA12" s="721"/>
      <c r="AB12" s="721"/>
      <c r="AC12" s="721"/>
      <c r="AD12" s="721"/>
      <c r="AE12" s="721"/>
      <c r="AF12" s="721"/>
      <c r="AG12" s="721"/>
      <c r="AH12" s="721"/>
      <c r="AI12" s="721"/>
      <c r="AJ12" s="721"/>
      <c r="AK12" s="721"/>
      <c r="AL12" s="721"/>
      <c r="AM12" s="721"/>
      <c r="AN12" s="721"/>
      <c r="AO12" s="721"/>
      <c r="AP12" s="721"/>
      <c r="AQ12" s="721"/>
      <c r="AR12" s="721"/>
      <c r="AS12" s="721"/>
      <c r="AT12" s="721"/>
      <c r="AU12" s="721"/>
      <c r="AV12" s="721"/>
      <c r="AW12" s="721"/>
      <c r="AX12" s="721"/>
      <c r="AY12" s="721"/>
      <c r="AZ12" s="721"/>
      <c r="BA12" s="721"/>
      <c r="BB12" s="721"/>
      <c r="BC12" s="721"/>
      <c r="BD12" s="721"/>
      <c r="BE12" s="721"/>
      <c r="BF12" s="721"/>
      <c r="BG12" s="721"/>
      <c r="BH12" s="721"/>
      <c r="BI12" s="721"/>
      <c r="BJ12" s="721"/>
      <c r="BK12" s="721"/>
      <c r="BL12" s="721"/>
      <c r="BM12" s="721"/>
      <c r="BN12" s="721"/>
      <c r="BO12" s="721"/>
      <c r="BP12" s="721"/>
      <c r="BQ12" s="721"/>
      <c r="BR12" s="721"/>
      <c r="BS12" s="721"/>
      <c r="BT12" s="721"/>
      <c r="BU12" s="721"/>
      <c r="BV12" s="721"/>
      <c r="BW12" s="721"/>
      <c r="BX12" s="721"/>
      <c r="BY12" s="721"/>
      <c r="BZ12" s="721"/>
      <c r="CA12" s="721"/>
      <c r="CB12" s="721"/>
      <c r="CC12" s="721"/>
      <c r="CD12" s="721"/>
      <c r="CE12" s="721"/>
      <c r="CF12" s="721"/>
      <c r="CG12" s="721"/>
      <c r="CH12" s="721"/>
      <c r="CI12" s="721"/>
      <c r="CJ12" s="721"/>
      <c r="CK12" s="721"/>
      <c r="CL12" s="721"/>
      <c r="CM12" s="721"/>
      <c r="CN12" s="721"/>
      <c r="CO12" s="721"/>
      <c r="CP12" s="721"/>
      <c r="CQ12" s="721"/>
      <c r="CR12" s="721"/>
      <c r="CS12" s="721"/>
      <c r="CT12" s="721"/>
      <c r="CU12" s="721"/>
      <c r="CV12" s="721"/>
      <c r="CW12" s="721"/>
      <c r="CX12" s="721"/>
      <c r="CY12" s="721"/>
      <c r="CZ12" s="721"/>
      <c r="DA12" s="721"/>
      <c r="DB12" s="721"/>
      <c r="DC12" s="721"/>
      <c r="DD12" s="721"/>
      <c r="DE12" s="721"/>
      <c r="DF12" s="721"/>
      <c r="DG12" s="721"/>
      <c r="DH12" s="721"/>
      <c r="DI12" s="721"/>
      <c r="DJ12" s="721"/>
      <c r="DK12" s="721"/>
      <c r="DL12" s="721"/>
      <c r="DM12" s="721"/>
      <c r="DN12" s="721"/>
      <c r="DO12" s="721"/>
      <c r="DP12" s="721"/>
      <c r="DQ12" s="721"/>
      <c r="DR12" s="721"/>
      <c r="DS12" s="721"/>
      <c r="DT12" s="721"/>
      <c r="DU12" s="721"/>
      <c r="DV12" s="721"/>
      <c r="DW12" s="721"/>
      <c r="DX12" s="721"/>
      <c r="DY12" s="721"/>
      <c r="DZ12" s="721"/>
      <c r="EA12" s="721"/>
      <c r="EB12" s="721"/>
      <c r="EC12" s="721"/>
      <c r="ED12" s="721"/>
      <c r="EE12" s="721"/>
      <c r="EF12" s="721"/>
      <c r="EG12" s="721"/>
      <c r="EH12" s="721"/>
      <c r="EI12" s="721"/>
      <c r="EJ12" s="721"/>
      <c r="EK12" s="721"/>
      <c r="EL12" s="721"/>
      <c r="EM12" s="721"/>
      <c r="EN12" s="721"/>
      <c r="EO12" s="721"/>
      <c r="EP12" s="721"/>
      <c r="EQ12" s="721"/>
      <c r="ER12" s="721"/>
      <c r="ES12" s="721"/>
      <c r="ET12" s="721"/>
      <c r="EU12" s="721"/>
      <c r="EV12" s="721"/>
      <c r="EW12" s="721"/>
      <c r="EX12" s="721"/>
      <c r="EY12" s="721"/>
      <c r="EZ12" s="721"/>
      <c r="FA12" s="721"/>
      <c r="FB12" s="721"/>
      <c r="FC12" s="721"/>
      <c r="FD12" s="721"/>
      <c r="FE12" s="721"/>
      <c r="FF12" s="721"/>
      <c r="FG12" s="721"/>
      <c r="FH12" s="721"/>
      <c r="FI12" s="721"/>
      <c r="FJ12" s="721"/>
      <c r="FK12" s="721"/>
      <c r="FL12" s="721"/>
      <c r="FM12" s="721"/>
      <c r="FN12" s="721"/>
      <c r="FO12" s="721"/>
      <c r="FP12" s="721"/>
      <c r="FQ12" s="721"/>
      <c r="FR12" s="721"/>
      <c r="FS12" s="721"/>
      <c r="FT12" s="721"/>
      <c r="FU12" s="721"/>
      <c r="FV12" s="721"/>
      <c r="FW12" s="721"/>
      <c r="FX12" s="721"/>
      <c r="FY12" s="721"/>
      <c r="FZ12" s="721"/>
      <c r="GA12" s="721"/>
      <c r="GB12" s="721"/>
      <c r="GC12" s="721"/>
      <c r="GD12" s="721"/>
      <c r="GE12" s="721"/>
      <c r="GF12" s="721"/>
      <c r="GG12" s="721"/>
      <c r="GH12" s="721"/>
      <c r="GI12" s="721"/>
      <c r="GJ12" s="721"/>
      <c r="GK12" s="721"/>
      <c r="GL12" s="721"/>
      <c r="GM12" s="721"/>
      <c r="GN12" s="721"/>
      <c r="GO12" s="721"/>
      <c r="GP12" s="721"/>
      <c r="GQ12" s="721"/>
      <c r="GR12" s="721"/>
      <c r="GS12" s="721"/>
      <c r="GT12" s="721"/>
      <c r="GU12" s="721"/>
      <c r="GV12" s="721"/>
      <c r="GW12" s="721"/>
      <c r="GX12" s="721"/>
      <c r="GY12" s="721"/>
      <c r="GZ12" s="721"/>
      <c r="HA12" s="721"/>
      <c r="HB12" s="721"/>
      <c r="HC12" s="721"/>
      <c r="HD12" s="721"/>
      <c r="HE12" s="721"/>
      <c r="HF12" s="721"/>
      <c r="HG12" s="721"/>
      <c r="HH12" s="721"/>
      <c r="HI12" s="721"/>
      <c r="HJ12" s="721"/>
      <c r="HK12" s="721"/>
      <c r="HL12" s="721"/>
      <c r="HM12" s="721"/>
      <c r="HN12" s="721"/>
      <c r="HO12" s="721"/>
      <c r="HP12" s="721"/>
      <c r="HQ12" s="721"/>
      <c r="HR12" s="721"/>
      <c r="HS12" s="721"/>
      <c r="HT12" s="721"/>
      <c r="HU12" s="721"/>
      <c r="HV12" s="721"/>
      <c r="HW12" s="721"/>
      <c r="HX12" s="721"/>
      <c r="HY12" s="721"/>
      <c r="HZ12" s="721"/>
      <c r="IA12" s="721"/>
      <c r="IB12" s="721"/>
      <c r="IC12" s="721"/>
      <c r="ID12" s="721"/>
      <c r="IE12" s="721"/>
      <c r="IF12" s="721"/>
      <c r="IG12" s="721"/>
      <c r="IH12" s="721"/>
      <c r="II12" s="721"/>
      <c r="IJ12" s="721"/>
      <c r="IK12" s="721"/>
      <c r="IL12" s="721"/>
      <c r="IM12" s="721"/>
      <c r="IN12" s="721"/>
      <c r="IO12" s="721"/>
      <c r="IP12" s="721"/>
      <c r="IQ12" s="721"/>
      <c r="IR12" s="721"/>
      <c r="IS12" s="721"/>
      <c r="IT12" s="721"/>
      <c r="IU12" s="721"/>
      <c r="IV12" s="721"/>
    </row>
    <row r="13" spans="1:256" ht="30.75" customHeight="1">
      <c r="A13" s="723"/>
      <c r="B13" s="746"/>
      <c r="C13" s="724"/>
      <c r="D13" s="724"/>
      <c r="E13" s="747"/>
      <c r="F13" s="748"/>
      <c r="G13" s="724"/>
      <c r="H13" s="724"/>
      <c r="I13" s="724"/>
      <c r="J13" s="749"/>
      <c r="K13" s="726"/>
      <c r="L13" s="732"/>
      <c r="M13" s="721"/>
      <c r="N13" s="721"/>
      <c r="O13" s="721"/>
      <c r="P13" s="721"/>
      <c r="Q13" s="721"/>
      <c r="R13" s="721"/>
      <c r="S13" s="721"/>
      <c r="T13" s="721"/>
      <c r="U13" s="721"/>
      <c r="V13" s="721"/>
      <c r="W13" s="721"/>
      <c r="X13" s="721"/>
      <c r="Y13" s="721"/>
      <c r="Z13" s="721"/>
      <c r="AA13" s="721"/>
      <c r="AB13" s="721"/>
      <c r="AC13" s="721"/>
      <c r="AD13" s="721"/>
      <c r="AE13" s="721"/>
      <c r="AF13" s="721"/>
      <c r="AG13" s="721"/>
      <c r="AH13" s="721"/>
      <c r="AI13" s="721"/>
      <c r="AJ13" s="721"/>
      <c r="AK13" s="721"/>
      <c r="AL13" s="721"/>
      <c r="AM13" s="721"/>
      <c r="AN13" s="721"/>
      <c r="AO13" s="721"/>
      <c r="AP13" s="721"/>
      <c r="AQ13" s="721"/>
      <c r="AR13" s="721"/>
      <c r="AS13" s="721"/>
      <c r="AT13" s="721"/>
      <c r="AU13" s="721"/>
      <c r="AV13" s="721"/>
      <c r="AW13" s="721"/>
      <c r="AX13" s="721"/>
      <c r="AY13" s="721"/>
      <c r="AZ13" s="721"/>
      <c r="BA13" s="721"/>
      <c r="BB13" s="721"/>
      <c r="BC13" s="721"/>
      <c r="BD13" s="721"/>
      <c r="BE13" s="721"/>
      <c r="BF13" s="721"/>
      <c r="BG13" s="721"/>
      <c r="BH13" s="721"/>
      <c r="BI13" s="721"/>
      <c r="BJ13" s="721"/>
      <c r="BK13" s="721"/>
      <c r="BL13" s="721"/>
      <c r="BM13" s="721"/>
      <c r="BN13" s="721"/>
      <c r="BO13" s="721"/>
      <c r="BP13" s="721"/>
      <c r="BQ13" s="721"/>
      <c r="BR13" s="721"/>
      <c r="BS13" s="721"/>
      <c r="BT13" s="721"/>
      <c r="BU13" s="721"/>
      <c r="BV13" s="721"/>
      <c r="BW13" s="721"/>
      <c r="BX13" s="721"/>
      <c r="BY13" s="721"/>
      <c r="BZ13" s="721"/>
      <c r="CA13" s="721"/>
      <c r="CB13" s="721"/>
      <c r="CC13" s="721"/>
      <c r="CD13" s="721"/>
      <c r="CE13" s="721"/>
      <c r="CF13" s="721"/>
      <c r="CG13" s="721"/>
      <c r="CH13" s="721"/>
      <c r="CI13" s="721"/>
      <c r="CJ13" s="721"/>
      <c r="CK13" s="721"/>
      <c r="CL13" s="721"/>
      <c r="CM13" s="721"/>
      <c r="CN13" s="721"/>
      <c r="CO13" s="721"/>
      <c r="CP13" s="721"/>
      <c r="CQ13" s="721"/>
      <c r="CR13" s="721"/>
      <c r="CS13" s="721"/>
      <c r="CT13" s="721"/>
      <c r="CU13" s="721"/>
      <c r="CV13" s="721"/>
      <c r="CW13" s="721"/>
      <c r="CX13" s="721"/>
      <c r="CY13" s="721"/>
      <c r="CZ13" s="721"/>
      <c r="DA13" s="721"/>
      <c r="DB13" s="721"/>
      <c r="DC13" s="721"/>
      <c r="DD13" s="721"/>
      <c r="DE13" s="721"/>
      <c r="DF13" s="721"/>
      <c r="DG13" s="721"/>
      <c r="DH13" s="721"/>
      <c r="DI13" s="721"/>
      <c r="DJ13" s="721"/>
      <c r="DK13" s="721"/>
      <c r="DL13" s="721"/>
      <c r="DM13" s="721"/>
      <c r="DN13" s="721"/>
      <c r="DO13" s="721"/>
      <c r="DP13" s="721"/>
      <c r="DQ13" s="721"/>
      <c r="DR13" s="721"/>
      <c r="DS13" s="721"/>
      <c r="DT13" s="721"/>
      <c r="DU13" s="721"/>
      <c r="DV13" s="721"/>
      <c r="DW13" s="721"/>
      <c r="DX13" s="721"/>
      <c r="DY13" s="721"/>
      <c r="DZ13" s="721"/>
      <c r="EA13" s="721"/>
      <c r="EB13" s="721"/>
      <c r="EC13" s="721"/>
      <c r="ED13" s="721"/>
      <c r="EE13" s="721"/>
      <c r="EF13" s="721"/>
      <c r="EG13" s="721"/>
      <c r="EH13" s="721"/>
      <c r="EI13" s="721"/>
      <c r="EJ13" s="721"/>
      <c r="EK13" s="721"/>
      <c r="EL13" s="721"/>
      <c r="EM13" s="721"/>
      <c r="EN13" s="721"/>
      <c r="EO13" s="721"/>
      <c r="EP13" s="721"/>
      <c r="EQ13" s="721"/>
      <c r="ER13" s="721"/>
      <c r="ES13" s="721"/>
      <c r="ET13" s="721"/>
      <c r="EU13" s="721"/>
      <c r="EV13" s="721"/>
      <c r="EW13" s="721"/>
      <c r="EX13" s="721"/>
      <c r="EY13" s="721"/>
      <c r="EZ13" s="721"/>
      <c r="FA13" s="721"/>
      <c r="FB13" s="721"/>
      <c r="FC13" s="721"/>
      <c r="FD13" s="721"/>
      <c r="FE13" s="721"/>
      <c r="FF13" s="721"/>
      <c r="FG13" s="721"/>
      <c r="FH13" s="721"/>
      <c r="FI13" s="721"/>
      <c r="FJ13" s="721"/>
      <c r="FK13" s="721"/>
      <c r="FL13" s="721"/>
      <c r="FM13" s="721"/>
      <c r="FN13" s="721"/>
      <c r="FO13" s="721"/>
      <c r="FP13" s="721"/>
      <c r="FQ13" s="721"/>
      <c r="FR13" s="721"/>
      <c r="FS13" s="721"/>
      <c r="FT13" s="721"/>
      <c r="FU13" s="721"/>
      <c r="FV13" s="721"/>
      <c r="FW13" s="721"/>
      <c r="FX13" s="721"/>
      <c r="FY13" s="721"/>
      <c r="FZ13" s="721"/>
      <c r="GA13" s="721"/>
      <c r="GB13" s="721"/>
      <c r="GC13" s="721"/>
      <c r="GD13" s="721"/>
      <c r="GE13" s="721"/>
      <c r="GF13" s="721"/>
      <c r="GG13" s="721"/>
      <c r="GH13" s="721"/>
      <c r="GI13" s="721"/>
      <c r="GJ13" s="721"/>
      <c r="GK13" s="721"/>
      <c r="GL13" s="721"/>
      <c r="GM13" s="721"/>
      <c r="GN13" s="721"/>
      <c r="GO13" s="721"/>
      <c r="GP13" s="721"/>
      <c r="GQ13" s="721"/>
      <c r="GR13" s="721"/>
      <c r="GS13" s="721"/>
      <c r="GT13" s="721"/>
      <c r="GU13" s="721"/>
      <c r="GV13" s="721"/>
      <c r="GW13" s="721"/>
      <c r="GX13" s="721"/>
      <c r="GY13" s="721"/>
      <c r="GZ13" s="721"/>
      <c r="HA13" s="721"/>
      <c r="HB13" s="721"/>
      <c r="HC13" s="721"/>
      <c r="HD13" s="721"/>
      <c r="HE13" s="721"/>
      <c r="HF13" s="721"/>
      <c r="HG13" s="721"/>
      <c r="HH13" s="721"/>
      <c r="HI13" s="721"/>
      <c r="HJ13" s="721"/>
      <c r="HK13" s="721"/>
      <c r="HL13" s="721"/>
      <c r="HM13" s="721"/>
      <c r="HN13" s="721"/>
      <c r="HO13" s="721"/>
      <c r="HP13" s="721"/>
      <c r="HQ13" s="721"/>
      <c r="HR13" s="721"/>
      <c r="HS13" s="721"/>
      <c r="HT13" s="721"/>
      <c r="HU13" s="721"/>
      <c r="HV13" s="721"/>
      <c r="HW13" s="721"/>
      <c r="HX13" s="721"/>
      <c r="HY13" s="721"/>
      <c r="HZ13" s="721"/>
      <c r="IA13" s="721"/>
      <c r="IB13" s="721"/>
      <c r="IC13" s="721"/>
      <c r="ID13" s="721"/>
      <c r="IE13" s="721"/>
      <c r="IF13" s="721"/>
      <c r="IG13" s="721"/>
      <c r="IH13" s="721"/>
      <c r="II13" s="721"/>
      <c r="IJ13" s="721"/>
      <c r="IK13" s="721"/>
      <c r="IL13" s="721"/>
      <c r="IM13" s="721"/>
      <c r="IN13" s="721"/>
      <c r="IO13" s="721"/>
      <c r="IP13" s="721"/>
      <c r="IQ13" s="721"/>
      <c r="IR13" s="721"/>
      <c r="IS13" s="721"/>
      <c r="IT13" s="721"/>
      <c r="IU13" s="721"/>
      <c r="IV13" s="721"/>
    </row>
    <row r="14" spans="1:256" ht="30.75" customHeight="1">
      <c r="A14" s="723"/>
      <c r="B14" s="746"/>
      <c r="C14" s="724"/>
      <c r="D14" s="748"/>
      <c r="E14" s="749"/>
      <c r="F14" s="748"/>
      <c r="G14" s="724"/>
      <c r="H14" s="724"/>
      <c r="I14" s="724"/>
      <c r="J14" s="724"/>
      <c r="K14" s="726"/>
      <c r="L14" s="750"/>
      <c r="M14" s="721"/>
      <c r="N14" s="721"/>
      <c r="O14" s="721"/>
      <c r="P14" s="721"/>
      <c r="Q14" s="721"/>
      <c r="R14" s="721"/>
      <c r="S14" s="721"/>
      <c r="T14" s="721"/>
      <c r="U14" s="721"/>
      <c r="V14" s="721"/>
      <c r="W14" s="721"/>
      <c r="X14" s="721"/>
      <c r="Y14" s="721"/>
      <c r="Z14" s="721"/>
      <c r="AA14" s="721"/>
      <c r="AB14" s="721"/>
      <c r="AC14" s="721"/>
      <c r="AD14" s="721"/>
      <c r="AE14" s="721"/>
      <c r="AF14" s="721"/>
      <c r="AG14" s="721"/>
      <c r="AH14" s="721"/>
      <c r="AI14" s="721"/>
      <c r="AJ14" s="721"/>
      <c r="AK14" s="721"/>
      <c r="AL14" s="721"/>
      <c r="AM14" s="721"/>
      <c r="AN14" s="721"/>
      <c r="AO14" s="721"/>
      <c r="AP14" s="721"/>
      <c r="AQ14" s="721"/>
      <c r="AR14" s="721"/>
      <c r="AS14" s="721"/>
      <c r="AT14" s="721"/>
      <c r="AU14" s="721"/>
      <c r="AV14" s="721"/>
      <c r="AW14" s="721"/>
      <c r="AX14" s="721"/>
      <c r="AY14" s="721"/>
      <c r="AZ14" s="721"/>
      <c r="BA14" s="721"/>
      <c r="BB14" s="721"/>
      <c r="BC14" s="721"/>
      <c r="BD14" s="721"/>
      <c r="BE14" s="721"/>
      <c r="BF14" s="721"/>
      <c r="BG14" s="721"/>
      <c r="BH14" s="721"/>
      <c r="BI14" s="721"/>
      <c r="BJ14" s="721"/>
      <c r="BK14" s="721"/>
      <c r="BL14" s="721"/>
      <c r="BM14" s="721"/>
      <c r="BN14" s="721"/>
      <c r="BO14" s="721"/>
      <c r="BP14" s="721"/>
      <c r="BQ14" s="721"/>
      <c r="BR14" s="721"/>
      <c r="BS14" s="721"/>
      <c r="BT14" s="721"/>
      <c r="BU14" s="721"/>
      <c r="BV14" s="721"/>
      <c r="BW14" s="721"/>
      <c r="BX14" s="721"/>
      <c r="BY14" s="721"/>
      <c r="BZ14" s="721"/>
      <c r="CA14" s="721"/>
      <c r="CB14" s="721"/>
      <c r="CC14" s="721"/>
      <c r="CD14" s="721"/>
      <c r="CE14" s="721"/>
      <c r="CF14" s="721"/>
      <c r="CG14" s="721"/>
      <c r="CH14" s="721"/>
      <c r="CI14" s="721"/>
      <c r="CJ14" s="721"/>
      <c r="CK14" s="721"/>
      <c r="CL14" s="721"/>
      <c r="CM14" s="721"/>
      <c r="CN14" s="721"/>
      <c r="CO14" s="721"/>
      <c r="CP14" s="721"/>
      <c r="CQ14" s="721"/>
      <c r="CR14" s="721"/>
      <c r="CS14" s="721"/>
      <c r="CT14" s="721"/>
      <c r="CU14" s="721"/>
      <c r="CV14" s="721"/>
      <c r="CW14" s="721"/>
      <c r="CX14" s="721"/>
      <c r="CY14" s="721"/>
      <c r="CZ14" s="721"/>
      <c r="DA14" s="721"/>
      <c r="DB14" s="721"/>
      <c r="DC14" s="721"/>
      <c r="DD14" s="721"/>
      <c r="DE14" s="721"/>
      <c r="DF14" s="721"/>
      <c r="DG14" s="721"/>
      <c r="DH14" s="721"/>
      <c r="DI14" s="721"/>
      <c r="DJ14" s="721"/>
      <c r="DK14" s="721"/>
      <c r="DL14" s="721"/>
      <c r="DM14" s="721"/>
      <c r="DN14" s="721"/>
      <c r="DO14" s="721"/>
      <c r="DP14" s="721"/>
      <c r="DQ14" s="721"/>
      <c r="DR14" s="721"/>
      <c r="DS14" s="721"/>
      <c r="DT14" s="721"/>
      <c r="DU14" s="721"/>
      <c r="DV14" s="721"/>
      <c r="DW14" s="721"/>
      <c r="DX14" s="721"/>
      <c r="DY14" s="721"/>
      <c r="DZ14" s="721"/>
      <c r="EA14" s="721"/>
      <c r="EB14" s="721"/>
      <c r="EC14" s="721"/>
      <c r="ED14" s="721"/>
      <c r="EE14" s="721"/>
      <c r="EF14" s="721"/>
      <c r="EG14" s="721"/>
      <c r="EH14" s="721"/>
      <c r="EI14" s="721"/>
      <c r="EJ14" s="721"/>
      <c r="EK14" s="721"/>
      <c r="EL14" s="721"/>
      <c r="EM14" s="721"/>
      <c r="EN14" s="721"/>
      <c r="EO14" s="721"/>
      <c r="EP14" s="721"/>
      <c r="EQ14" s="721"/>
      <c r="ER14" s="721"/>
      <c r="ES14" s="721"/>
      <c r="ET14" s="721"/>
      <c r="EU14" s="721"/>
      <c r="EV14" s="721"/>
      <c r="EW14" s="721"/>
      <c r="EX14" s="721"/>
      <c r="EY14" s="721"/>
      <c r="EZ14" s="721"/>
      <c r="FA14" s="721"/>
      <c r="FB14" s="721"/>
      <c r="FC14" s="721"/>
      <c r="FD14" s="721"/>
      <c r="FE14" s="721"/>
      <c r="FF14" s="721"/>
      <c r="FG14" s="721"/>
      <c r="FH14" s="721"/>
      <c r="FI14" s="721"/>
      <c r="FJ14" s="721"/>
      <c r="FK14" s="721"/>
      <c r="FL14" s="721"/>
      <c r="FM14" s="721"/>
      <c r="FN14" s="721"/>
      <c r="FO14" s="721"/>
      <c r="FP14" s="721"/>
      <c r="FQ14" s="721"/>
      <c r="FR14" s="721"/>
      <c r="FS14" s="721"/>
      <c r="FT14" s="721"/>
      <c r="FU14" s="721"/>
      <c r="FV14" s="721"/>
      <c r="FW14" s="721"/>
      <c r="FX14" s="721"/>
      <c r="FY14" s="721"/>
      <c r="FZ14" s="721"/>
      <c r="GA14" s="721"/>
      <c r="GB14" s="721"/>
      <c r="GC14" s="721"/>
      <c r="GD14" s="721"/>
      <c r="GE14" s="721"/>
      <c r="GF14" s="721"/>
      <c r="GG14" s="721"/>
      <c r="GH14" s="721"/>
      <c r="GI14" s="721"/>
      <c r="GJ14" s="721"/>
      <c r="GK14" s="721"/>
      <c r="GL14" s="721"/>
      <c r="GM14" s="721"/>
      <c r="GN14" s="721"/>
      <c r="GO14" s="721"/>
      <c r="GP14" s="721"/>
      <c r="GQ14" s="721"/>
      <c r="GR14" s="721"/>
      <c r="GS14" s="721"/>
      <c r="GT14" s="721"/>
      <c r="GU14" s="721"/>
      <c r="GV14" s="721"/>
      <c r="GW14" s="721"/>
      <c r="GX14" s="721"/>
      <c r="GY14" s="721"/>
      <c r="GZ14" s="721"/>
      <c r="HA14" s="721"/>
      <c r="HB14" s="721"/>
      <c r="HC14" s="721"/>
      <c r="HD14" s="721"/>
      <c r="HE14" s="721"/>
      <c r="HF14" s="721"/>
      <c r="HG14" s="721"/>
      <c r="HH14" s="721"/>
      <c r="HI14" s="721"/>
      <c r="HJ14" s="721"/>
      <c r="HK14" s="721"/>
      <c r="HL14" s="721"/>
      <c r="HM14" s="721"/>
      <c r="HN14" s="721"/>
      <c r="HO14" s="721"/>
      <c r="HP14" s="721"/>
      <c r="HQ14" s="721"/>
      <c r="HR14" s="721"/>
      <c r="HS14" s="721"/>
      <c r="HT14" s="721"/>
      <c r="HU14" s="721"/>
      <c r="HV14" s="721"/>
      <c r="HW14" s="721"/>
      <c r="HX14" s="721"/>
      <c r="HY14" s="721"/>
      <c r="HZ14" s="721"/>
      <c r="IA14" s="721"/>
      <c r="IB14" s="721"/>
      <c r="IC14" s="721"/>
      <c r="ID14" s="721"/>
      <c r="IE14" s="721"/>
      <c r="IF14" s="721"/>
      <c r="IG14" s="721"/>
      <c r="IH14" s="721"/>
      <c r="II14" s="721"/>
      <c r="IJ14" s="721"/>
      <c r="IK14" s="721"/>
      <c r="IL14" s="721"/>
      <c r="IM14" s="721"/>
      <c r="IN14" s="721"/>
      <c r="IO14" s="721"/>
      <c r="IP14" s="721"/>
      <c r="IQ14" s="721"/>
      <c r="IR14" s="721"/>
      <c r="IS14" s="721"/>
      <c r="IT14" s="721"/>
      <c r="IU14" s="721"/>
      <c r="IV14" s="721"/>
    </row>
    <row r="15" spans="1:256" ht="15" thickBot="1">
      <c r="A15" s="751"/>
      <c r="B15" s="752"/>
      <c r="C15" s="752"/>
      <c r="D15" s="752"/>
      <c r="E15" s="752"/>
      <c r="F15" s="752"/>
      <c r="G15" s="752"/>
      <c r="H15" s="752"/>
      <c r="I15" s="752"/>
      <c r="J15" s="752"/>
      <c r="K15" s="753"/>
      <c r="L15" s="754"/>
      <c r="M15" s="721"/>
      <c r="N15" s="721"/>
      <c r="O15" s="721"/>
      <c r="P15" s="721"/>
      <c r="Q15" s="721"/>
      <c r="R15" s="721"/>
      <c r="S15" s="721"/>
      <c r="T15" s="721"/>
      <c r="U15" s="721"/>
      <c r="V15" s="721"/>
      <c r="W15" s="721"/>
      <c r="X15" s="721"/>
      <c r="Y15" s="721"/>
      <c r="Z15" s="721"/>
      <c r="AA15" s="721"/>
      <c r="AB15" s="721"/>
      <c r="AC15" s="721"/>
      <c r="AD15" s="721"/>
      <c r="AE15" s="721"/>
      <c r="AF15" s="721"/>
      <c r="AG15" s="721"/>
      <c r="AH15" s="721"/>
      <c r="AI15" s="721"/>
      <c r="AJ15" s="721"/>
      <c r="AK15" s="721"/>
      <c r="AL15" s="721"/>
      <c r="AM15" s="721"/>
      <c r="AN15" s="721"/>
      <c r="AO15" s="721"/>
      <c r="AP15" s="721"/>
      <c r="AQ15" s="721"/>
      <c r="AR15" s="721"/>
      <c r="AS15" s="721"/>
      <c r="AT15" s="721"/>
      <c r="AU15" s="721"/>
      <c r="AV15" s="721"/>
      <c r="AW15" s="721"/>
      <c r="AX15" s="721"/>
      <c r="AY15" s="721"/>
      <c r="AZ15" s="721"/>
      <c r="BA15" s="721"/>
      <c r="BB15" s="721"/>
      <c r="BC15" s="721"/>
      <c r="BD15" s="721"/>
      <c r="BE15" s="721"/>
      <c r="BF15" s="721"/>
      <c r="BG15" s="721"/>
      <c r="BH15" s="721"/>
      <c r="BI15" s="721"/>
      <c r="BJ15" s="721"/>
      <c r="BK15" s="721"/>
      <c r="BL15" s="721"/>
      <c r="BM15" s="721"/>
      <c r="BN15" s="721"/>
      <c r="BO15" s="721"/>
      <c r="BP15" s="721"/>
      <c r="BQ15" s="721"/>
      <c r="BR15" s="721"/>
      <c r="BS15" s="721"/>
      <c r="BT15" s="721"/>
      <c r="BU15" s="721"/>
      <c r="BV15" s="721"/>
      <c r="BW15" s="721"/>
      <c r="BX15" s="721"/>
      <c r="BY15" s="721"/>
      <c r="BZ15" s="721"/>
      <c r="CA15" s="721"/>
      <c r="CB15" s="721"/>
      <c r="CC15" s="721"/>
      <c r="CD15" s="721"/>
      <c r="CE15" s="721"/>
      <c r="CF15" s="721"/>
      <c r="CG15" s="721"/>
      <c r="CH15" s="721"/>
      <c r="CI15" s="721"/>
      <c r="CJ15" s="721"/>
      <c r="CK15" s="721"/>
      <c r="CL15" s="721"/>
      <c r="CM15" s="721"/>
      <c r="CN15" s="721"/>
      <c r="CO15" s="721"/>
      <c r="CP15" s="721"/>
      <c r="CQ15" s="721"/>
      <c r="CR15" s="721"/>
      <c r="CS15" s="721"/>
      <c r="CT15" s="721"/>
      <c r="CU15" s="721"/>
      <c r="CV15" s="721"/>
      <c r="CW15" s="721"/>
      <c r="CX15" s="721"/>
      <c r="CY15" s="721"/>
      <c r="CZ15" s="721"/>
      <c r="DA15" s="721"/>
      <c r="DB15" s="721"/>
      <c r="DC15" s="721"/>
      <c r="DD15" s="721"/>
      <c r="DE15" s="721"/>
      <c r="DF15" s="721"/>
      <c r="DG15" s="721"/>
      <c r="DH15" s="721"/>
      <c r="DI15" s="721"/>
      <c r="DJ15" s="721"/>
      <c r="DK15" s="721"/>
      <c r="DL15" s="721"/>
      <c r="DM15" s="721"/>
      <c r="DN15" s="721"/>
      <c r="DO15" s="721"/>
      <c r="DP15" s="721"/>
      <c r="DQ15" s="721"/>
      <c r="DR15" s="721"/>
      <c r="DS15" s="721"/>
      <c r="DT15" s="721"/>
      <c r="DU15" s="721"/>
      <c r="DV15" s="721"/>
      <c r="DW15" s="721"/>
      <c r="DX15" s="721"/>
      <c r="DY15" s="721"/>
      <c r="DZ15" s="721"/>
      <c r="EA15" s="721"/>
      <c r="EB15" s="721"/>
      <c r="EC15" s="721"/>
      <c r="ED15" s="721"/>
      <c r="EE15" s="721"/>
      <c r="EF15" s="721"/>
      <c r="EG15" s="721"/>
      <c r="EH15" s="721"/>
      <c r="EI15" s="721"/>
      <c r="EJ15" s="721"/>
      <c r="EK15" s="721"/>
      <c r="EL15" s="721"/>
      <c r="EM15" s="721"/>
      <c r="EN15" s="721"/>
      <c r="EO15" s="721"/>
      <c r="EP15" s="721"/>
      <c r="EQ15" s="721"/>
      <c r="ER15" s="721"/>
      <c r="ES15" s="721"/>
      <c r="ET15" s="721"/>
      <c r="EU15" s="721"/>
      <c r="EV15" s="721"/>
      <c r="EW15" s="721"/>
      <c r="EX15" s="721"/>
      <c r="EY15" s="721"/>
      <c r="EZ15" s="721"/>
      <c r="FA15" s="721"/>
      <c r="FB15" s="721"/>
      <c r="FC15" s="721"/>
      <c r="FD15" s="721"/>
      <c r="FE15" s="721"/>
      <c r="FF15" s="721"/>
      <c r="FG15" s="721"/>
      <c r="FH15" s="721"/>
      <c r="FI15" s="721"/>
      <c r="FJ15" s="721"/>
      <c r="FK15" s="721"/>
      <c r="FL15" s="721"/>
      <c r="FM15" s="721"/>
      <c r="FN15" s="721"/>
      <c r="FO15" s="721"/>
      <c r="FP15" s="721"/>
      <c r="FQ15" s="721"/>
      <c r="FR15" s="721"/>
      <c r="FS15" s="721"/>
      <c r="FT15" s="721"/>
      <c r="FU15" s="721"/>
      <c r="FV15" s="721"/>
      <c r="FW15" s="721"/>
      <c r="FX15" s="721"/>
      <c r="FY15" s="721"/>
      <c r="FZ15" s="721"/>
      <c r="GA15" s="721"/>
      <c r="GB15" s="721"/>
      <c r="GC15" s="721"/>
      <c r="GD15" s="721"/>
      <c r="GE15" s="721"/>
      <c r="GF15" s="721"/>
      <c r="GG15" s="721"/>
      <c r="GH15" s="721"/>
      <c r="GI15" s="721"/>
      <c r="GJ15" s="721"/>
      <c r="GK15" s="721"/>
      <c r="GL15" s="721"/>
      <c r="GM15" s="721"/>
      <c r="GN15" s="721"/>
      <c r="GO15" s="721"/>
      <c r="GP15" s="721"/>
      <c r="GQ15" s="721"/>
      <c r="GR15" s="721"/>
      <c r="GS15" s="721"/>
      <c r="GT15" s="721"/>
      <c r="GU15" s="721"/>
      <c r="GV15" s="721"/>
      <c r="GW15" s="721"/>
      <c r="GX15" s="721"/>
      <c r="GY15" s="721"/>
      <c r="GZ15" s="721"/>
      <c r="HA15" s="721"/>
      <c r="HB15" s="721"/>
      <c r="HC15" s="721"/>
      <c r="HD15" s="721"/>
      <c r="HE15" s="721"/>
      <c r="HF15" s="721"/>
      <c r="HG15" s="721"/>
      <c r="HH15" s="721"/>
      <c r="HI15" s="721"/>
      <c r="HJ15" s="721"/>
      <c r="HK15" s="721"/>
      <c r="HL15" s="721"/>
      <c r="HM15" s="721"/>
      <c r="HN15" s="721"/>
      <c r="HO15" s="721"/>
      <c r="HP15" s="721"/>
      <c r="HQ15" s="721"/>
      <c r="HR15" s="721"/>
      <c r="HS15" s="721"/>
      <c r="HT15" s="721"/>
      <c r="HU15" s="721"/>
      <c r="HV15" s="721"/>
      <c r="HW15" s="721"/>
      <c r="HX15" s="721"/>
      <c r="HY15" s="721"/>
      <c r="HZ15" s="721"/>
      <c r="IA15" s="721"/>
      <c r="IB15" s="721"/>
      <c r="IC15" s="721"/>
      <c r="ID15" s="721"/>
      <c r="IE15" s="721"/>
      <c r="IF15" s="721"/>
      <c r="IG15" s="721"/>
      <c r="IH15" s="721"/>
      <c r="II15" s="721"/>
      <c r="IJ15" s="721"/>
      <c r="IK15" s="721"/>
      <c r="IL15" s="721"/>
      <c r="IM15" s="721"/>
      <c r="IN15" s="721"/>
      <c r="IO15" s="721"/>
      <c r="IP15" s="721"/>
      <c r="IQ15" s="721"/>
      <c r="IR15" s="721"/>
      <c r="IS15" s="721"/>
      <c r="IT15" s="721"/>
      <c r="IU15" s="721"/>
      <c r="IV15" s="721"/>
    </row>
  </sheetData>
  <mergeCells count="7">
    <mergeCell ref="C11:D11"/>
    <mergeCell ref="E11:J11"/>
    <mergeCell ref="A2:K2"/>
    <mergeCell ref="C6:D6"/>
    <mergeCell ref="E6:J6"/>
    <mergeCell ref="C7:D7"/>
    <mergeCell ref="C8:C10"/>
  </mergeCells>
  <phoneticPr fontId="25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4F634-D076-4407-BF54-8D77E1142D84}">
  <sheetPr>
    <tabColor indexed="10"/>
    <pageSetUpPr fitToPage="1"/>
  </sheetPr>
  <dimension ref="A1:Q84"/>
  <sheetViews>
    <sheetView showZeros="0" view="pageBreakPreview" zoomScale="85" zoomScaleNormal="100" zoomScaleSheetLayoutView="85" workbookViewId="0">
      <pane xSplit="5" ySplit="7" topLeftCell="F8" activePane="bottomRight" state="frozen"/>
      <selection activeCell="C10" sqref="C10"/>
      <selection pane="topRight" activeCell="C10" sqref="C10"/>
      <selection pane="bottomLeft" activeCell="C10" sqref="C10"/>
      <selection pane="bottomRight" activeCell="C25" sqref="C25:E25"/>
    </sheetView>
  </sheetViews>
  <sheetFormatPr defaultColWidth="10" defaultRowHeight="17.25"/>
  <cols>
    <col min="1" max="1" width="6.125" style="659" customWidth="1"/>
    <col min="2" max="2" width="29" style="659" bestFit="1" customWidth="1"/>
    <col min="3" max="3" width="32.625" style="660" bestFit="1" customWidth="1"/>
    <col min="4" max="5" width="7.5" style="660" bestFit="1" customWidth="1"/>
    <col min="6" max="6" width="11.75" style="661" bestFit="1" customWidth="1"/>
    <col min="7" max="7" width="15.75" style="661" bestFit="1" customWidth="1"/>
    <col min="8" max="8" width="16.5" style="661" bestFit="1" customWidth="1"/>
    <col min="9" max="9" width="16.75" style="661" bestFit="1" customWidth="1"/>
    <col min="10" max="10" width="13.75" style="661" bestFit="1" customWidth="1"/>
    <col min="11" max="11" width="15.875" style="662" bestFit="1" customWidth="1"/>
    <col min="12" max="13" width="16.5" style="662" bestFit="1" customWidth="1"/>
    <col min="14" max="14" width="13.625" style="659" customWidth="1"/>
    <col min="15" max="15" width="10" style="19"/>
    <col min="16" max="16" width="25" style="19" bestFit="1" customWidth="1"/>
    <col min="17" max="17" width="5.375" style="19" bestFit="1" customWidth="1"/>
    <col min="18" max="18" width="15.25" style="19" bestFit="1" customWidth="1"/>
    <col min="19" max="16384" width="10" style="19"/>
  </cols>
  <sheetData>
    <row r="1" spans="1:14" s="672" customFormat="1" ht="20.100000000000001" customHeight="1">
      <c r="A1" s="702"/>
      <c r="L1" s="673"/>
    </row>
    <row r="2" spans="1:14" s="677" customFormat="1" ht="9.9499999999999993" customHeight="1">
      <c r="A2" s="674"/>
      <c r="B2" s="674"/>
      <c r="C2" s="674"/>
      <c r="D2" s="674"/>
      <c r="E2" s="675"/>
      <c r="F2" s="674"/>
      <c r="G2" s="676"/>
      <c r="H2" s="676"/>
      <c r="I2" s="676"/>
      <c r="J2" s="676"/>
    </row>
    <row r="3" spans="1:14" s="678" customFormat="1" ht="30" customHeight="1">
      <c r="A3" s="798" t="s">
        <v>713</v>
      </c>
      <c r="B3" s="798"/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</row>
    <row r="4" spans="1:14" s="677" customFormat="1" ht="9.9499999999999993" customHeight="1">
      <c r="A4" s="674"/>
      <c r="B4" s="674"/>
      <c r="C4" s="674"/>
      <c r="D4" s="674"/>
      <c r="E4" s="675"/>
      <c r="F4" s="674"/>
      <c r="G4" s="676"/>
      <c r="H4" s="676"/>
      <c r="I4" s="676"/>
      <c r="J4" s="676"/>
    </row>
    <row r="5" spans="1:14" s="680" customFormat="1" ht="20.100000000000001" customHeight="1">
      <c r="A5" s="674"/>
      <c r="B5" s="679"/>
      <c r="E5" s="681"/>
      <c r="G5" s="682"/>
      <c r="H5" s="682"/>
      <c r="I5" s="682"/>
      <c r="J5" s="682"/>
      <c r="L5" s="683"/>
      <c r="M5" s="684"/>
      <c r="N5" s="693" t="s">
        <v>680</v>
      </c>
    </row>
    <row r="6" spans="1:14" s="685" customFormat="1" ht="27" customHeight="1">
      <c r="A6" s="799" t="s">
        <v>681</v>
      </c>
      <c r="B6" s="799" t="s">
        <v>686</v>
      </c>
      <c r="C6" s="799" t="s">
        <v>682</v>
      </c>
      <c r="D6" s="799" t="s">
        <v>47</v>
      </c>
      <c r="E6" s="799" t="s">
        <v>683</v>
      </c>
      <c r="F6" s="801" t="s">
        <v>684</v>
      </c>
      <c r="G6" s="801"/>
      <c r="H6" s="801" t="s">
        <v>685</v>
      </c>
      <c r="I6" s="801"/>
      <c r="J6" s="801" t="s">
        <v>279</v>
      </c>
      <c r="K6" s="801"/>
      <c r="L6" s="801" t="s">
        <v>280</v>
      </c>
      <c r="M6" s="801"/>
      <c r="N6" s="799" t="s">
        <v>687</v>
      </c>
    </row>
    <row r="7" spans="1:14" s="685" customFormat="1" ht="27" customHeight="1">
      <c r="A7" s="799"/>
      <c r="B7" s="799"/>
      <c r="C7" s="799"/>
      <c r="D7" s="799"/>
      <c r="E7" s="799"/>
      <c r="F7" s="694" t="s">
        <v>118</v>
      </c>
      <c r="G7" s="694" t="s">
        <v>113</v>
      </c>
      <c r="H7" s="694" t="s">
        <v>118</v>
      </c>
      <c r="I7" s="694" t="s">
        <v>113</v>
      </c>
      <c r="J7" s="694" t="s">
        <v>118</v>
      </c>
      <c r="K7" s="694" t="s">
        <v>113</v>
      </c>
      <c r="L7" s="694" t="s">
        <v>118</v>
      </c>
      <c r="M7" s="694" t="s">
        <v>113</v>
      </c>
      <c r="N7" s="799"/>
    </row>
    <row r="8" spans="1:14" s="685" customFormat="1" ht="27" customHeight="1">
      <c r="A8" s="703"/>
      <c r="B8" s="705" t="s">
        <v>689</v>
      </c>
      <c r="C8" s="703"/>
      <c r="D8" s="703"/>
      <c r="E8" s="703"/>
      <c r="F8" s="706"/>
      <c r="G8" s="756">
        <f>G33</f>
        <v>0</v>
      </c>
      <c r="H8" s="756"/>
      <c r="I8" s="756">
        <f>I33</f>
        <v>0</v>
      </c>
      <c r="J8" s="756"/>
      <c r="K8" s="756">
        <f>K33</f>
        <v>0</v>
      </c>
      <c r="L8" s="706"/>
      <c r="M8" s="707">
        <f>G8+I8+K8</f>
        <v>0</v>
      </c>
      <c r="N8" s="703"/>
    </row>
    <row r="9" spans="1:14" s="685" customFormat="1" ht="27" customHeight="1">
      <c r="A9" s="703"/>
      <c r="B9" s="705" t="s">
        <v>690</v>
      </c>
      <c r="C9" s="703"/>
      <c r="D9" s="703"/>
      <c r="E9" s="703"/>
      <c r="F9" s="706"/>
      <c r="G9" s="756">
        <f>G53</f>
        <v>0</v>
      </c>
      <c r="H9" s="756"/>
      <c r="I9" s="756">
        <f>I53</f>
        <v>0</v>
      </c>
      <c r="J9" s="756"/>
      <c r="K9" s="756">
        <f>K53</f>
        <v>0</v>
      </c>
      <c r="L9" s="706"/>
      <c r="M9" s="707">
        <f>G9+I9+K9</f>
        <v>0</v>
      </c>
      <c r="N9" s="703"/>
    </row>
    <row r="10" spans="1:14" s="685" customFormat="1" ht="27" customHeight="1">
      <c r="A10" s="762"/>
      <c r="B10" s="705" t="s">
        <v>724</v>
      </c>
      <c r="C10" s="762"/>
      <c r="D10" s="762"/>
      <c r="E10" s="762"/>
      <c r="F10" s="706"/>
      <c r="G10" s="756">
        <f>G67</f>
        <v>0</v>
      </c>
      <c r="H10" s="756"/>
      <c r="I10" s="756">
        <f>I67</f>
        <v>0</v>
      </c>
      <c r="J10" s="756"/>
      <c r="K10" s="756">
        <f>K67</f>
        <v>0</v>
      </c>
      <c r="L10" s="706"/>
      <c r="M10" s="707">
        <f t="shared" ref="M10:M11" si="0">G10+I10+K10</f>
        <v>0</v>
      </c>
      <c r="N10" s="762"/>
    </row>
    <row r="11" spans="1:14" s="685" customFormat="1" ht="27" customHeight="1">
      <c r="A11" s="762"/>
      <c r="B11" s="705" t="s">
        <v>725</v>
      </c>
      <c r="C11" s="762"/>
      <c r="D11" s="762"/>
      <c r="E11" s="762"/>
      <c r="F11" s="706"/>
      <c r="G11" s="756">
        <f>G70</f>
        <v>0</v>
      </c>
      <c r="H11" s="756"/>
      <c r="I11" s="756">
        <f>I70</f>
        <v>0</v>
      </c>
      <c r="J11" s="756"/>
      <c r="K11" s="756">
        <f>K70</f>
        <v>0</v>
      </c>
      <c r="L11" s="706"/>
      <c r="M11" s="707">
        <f t="shared" si="0"/>
        <v>0</v>
      </c>
      <c r="N11" s="762"/>
    </row>
    <row r="12" spans="1:14" s="685" customFormat="1" ht="27" customHeight="1">
      <c r="A12" s="703"/>
      <c r="B12" s="705" t="s">
        <v>691</v>
      </c>
      <c r="C12" s="703"/>
      <c r="D12" s="703"/>
      <c r="E12" s="703"/>
      <c r="F12" s="706"/>
      <c r="G12" s="756">
        <f>SUM(G8:G11)</f>
        <v>0</v>
      </c>
      <c r="H12" s="756"/>
      <c r="I12" s="756">
        <f>SUM(I8:I11)</f>
        <v>0</v>
      </c>
      <c r="J12" s="756"/>
      <c r="K12" s="756">
        <f>SUM(K8:K11)</f>
        <v>0</v>
      </c>
      <c r="L12" s="706"/>
      <c r="M12" s="707">
        <f>G12+I12+K12</f>
        <v>0</v>
      </c>
      <c r="N12" s="703"/>
    </row>
    <row r="13" spans="1:14" s="685" customFormat="1" ht="27" customHeight="1">
      <c r="A13" s="703"/>
      <c r="B13" s="705"/>
      <c r="C13" s="703"/>
      <c r="D13" s="703"/>
      <c r="E13" s="703"/>
      <c r="F13" s="706"/>
      <c r="G13" s="706"/>
      <c r="H13" s="706"/>
      <c r="I13" s="706"/>
      <c r="J13" s="706"/>
      <c r="K13" s="706"/>
      <c r="L13" s="706"/>
      <c r="M13" s="706"/>
      <c r="N13" s="703"/>
    </row>
    <row r="14" spans="1:14" s="685" customFormat="1" ht="27" customHeight="1">
      <c r="A14" s="703"/>
      <c r="B14" s="771" t="s">
        <v>442</v>
      </c>
      <c r="C14" s="802"/>
      <c r="D14" s="803"/>
      <c r="E14" s="804"/>
      <c r="F14" s="706"/>
      <c r="G14" s="706"/>
      <c r="H14" s="706"/>
      <c r="I14" s="708">
        <f>INT($I12*14.3%)</f>
        <v>0</v>
      </c>
      <c r="J14" s="706"/>
      <c r="K14" s="706"/>
      <c r="L14" s="706"/>
      <c r="M14" s="707">
        <f t="shared" ref="M14:M25" si="1">G14+I14+K14</f>
        <v>0</v>
      </c>
      <c r="N14" s="703"/>
    </row>
    <row r="15" spans="1:14" s="685" customFormat="1" ht="27" customHeight="1">
      <c r="A15" s="703"/>
      <c r="B15" s="771" t="s">
        <v>443</v>
      </c>
      <c r="C15" s="802"/>
      <c r="D15" s="803"/>
      <c r="E15" s="804"/>
      <c r="F15" s="706"/>
      <c r="G15" s="706"/>
      <c r="H15" s="706"/>
      <c r="I15" s="706"/>
      <c r="J15" s="706"/>
      <c r="K15" s="709">
        <f>INT(($I12+$I14)*3.56%)</f>
        <v>0</v>
      </c>
      <c r="L15" s="706"/>
      <c r="M15" s="707">
        <f t="shared" si="1"/>
        <v>0</v>
      </c>
      <c r="N15" s="703"/>
    </row>
    <row r="16" spans="1:14" s="685" customFormat="1" ht="27" customHeight="1">
      <c r="A16" s="703"/>
      <c r="B16" s="771" t="s">
        <v>441</v>
      </c>
      <c r="C16" s="802"/>
      <c r="D16" s="803"/>
      <c r="E16" s="804"/>
      <c r="F16" s="706"/>
      <c r="G16" s="706"/>
      <c r="H16" s="706"/>
      <c r="I16" s="706"/>
      <c r="J16" s="706"/>
      <c r="K16" s="709">
        <f>INT(($I12+$I14)*1.01%)</f>
        <v>0</v>
      </c>
      <c r="L16" s="706"/>
      <c r="M16" s="707">
        <f t="shared" si="1"/>
        <v>0</v>
      </c>
      <c r="N16" s="703"/>
    </row>
    <row r="17" spans="1:17" s="685" customFormat="1" ht="27" customHeight="1">
      <c r="A17" s="703"/>
      <c r="B17" s="771" t="s">
        <v>692</v>
      </c>
      <c r="C17" s="802"/>
      <c r="D17" s="803"/>
      <c r="E17" s="804"/>
      <c r="F17" s="706"/>
      <c r="G17" s="706"/>
      <c r="H17" s="706"/>
      <c r="I17" s="706"/>
      <c r="J17" s="706"/>
      <c r="K17" s="709"/>
      <c r="L17" s="706"/>
      <c r="M17" s="707"/>
      <c r="N17" s="709" t="s">
        <v>711</v>
      </c>
    </row>
    <row r="18" spans="1:17" s="685" customFormat="1" ht="27" customHeight="1">
      <c r="A18" s="703"/>
      <c r="B18" s="771" t="s">
        <v>693</v>
      </c>
      <c r="C18" s="802"/>
      <c r="D18" s="803"/>
      <c r="E18" s="804"/>
      <c r="F18" s="706"/>
      <c r="G18" s="706"/>
      <c r="H18" s="706"/>
      <c r="I18" s="706"/>
      <c r="J18" s="706"/>
      <c r="K18" s="709"/>
      <c r="L18" s="706"/>
      <c r="M18" s="707"/>
      <c r="N18" s="709" t="s">
        <v>711</v>
      </c>
    </row>
    <row r="19" spans="1:17" s="685" customFormat="1" ht="27" customHeight="1">
      <c r="A19" s="703"/>
      <c r="B19" s="771" t="s">
        <v>694</v>
      </c>
      <c r="C19" s="805"/>
      <c r="D19" s="803"/>
      <c r="E19" s="804"/>
      <c r="F19" s="706"/>
      <c r="G19" s="706"/>
      <c r="H19" s="706"/>
      <c r="I19" s="706"/>
      <c r="J19" s="706"/>
      <c r="K19" s="709"/>
      <c r="L19" s="706"/>
      <c r="M19" s="707"/>
      <c r="N19" s="709" t="s">
        <v>711</v>
      </c>
    </row>
    <row r="20" spans="1:17" s="685" customFormat="1" ht="27" customHeight="1">
      <c r="A20" s="703"/>
      <c r="B20" s="771" t="s">
        <v>695</v>
      </c>
      <c r="C20" s="806"/>
      <c r="D20" s="807"/>
      <c r="E20" s="808"/>
      <c r="F20" s="706"/>
      <c r="G20" s="706"/>
      <c r="H20" s="706"/>
      <c r="I20" s="706"/>
      <c r="J20" s="706"/>
      <c r="K20" s="709"/>
      <c r="L20" s="706"/>
      <c r="M20" s="707"/>
      <c r="N20" s="709" t="s">
        <v>710</v>
      </c>
    </row>
    <row r="21" spans="1:17" s="685" customFormat="1" ht="27" customHeight="1">
      <c r="A21" s="703"/>
      <c r="B21" s="771" t="s">
        <v>446</v>
      </c>
      <c r="C21" s="802"/>
      <c r="D21" s="803"/>
      <c r="E21" s="804"/>
      <c r="F21" s="706"/>
      <c r="G21" s="706"/>
      <c r="H21" s="706"/>
      <c r="I21" s="706"/>
      <c r="J21" s="706"/>
      <c r="K21" s="709">
        <f>INT(($G12+$I14+$I12)*5.8%)</f>
        <v>0</v>
      </c>
      <c r="L21" s="706"/>
      <c r="M21" s="707">
        <f t="shared" si="1"/>
        <v>0</v>
      </c>
      <c r="N21" s="703"/>
    </row>
    <row r="22" spans="1:17" s="685" customFormat="1" ht="27" customHeight="1">
      <c r="A22" s="703"/>
      <c r="B22" s="771" t="s">
        <v>696</v>
      </c>
      <c r="C22" s="802"/>
      <c r="D22" s="803"/>
      <c r="E22" s="804"/>
      <c r="F22" s="706"/>
      <c r="G22" s="706"/>
      <c r="H22" s="706"/>
      <c r="I22" s="706"/>
      <c r="J22" s="706"/>
      <c r="K22" s="709">
        <f>INT(SUM(G12,I12,K12)*0.5%)</f>
        <v>0</v>
      </c>
      <c r="L22" s="706"/>
      <c r="M22" s="707">
        <f t="shared" si="1"/>
        <v>0</v>
      </c>
      <c r="N22" s="703"/>
    </row>
    <row r="23" spans="1:17" s="685" customFormat="1" ht="27" customHeight="1">
      <c r="A23" s="703"/>
      <c r="B23" s="714" t="s">
        <v>697</v>
      </c>
      <c r="C23" s="802"/>
      <c r="D23" s="803"/>
      <c r="E23" s="804"/>
      <c r="F23" s="706"/>
      <c r="G23" s="706"/>
      <c r="H23" s="706"/>
      <c r="I23" s="706"/>
      <c r="J23" s="706"/>
      <c r="K23" s="709">
        <f>INT(($G12+$I12)*2.93%)</f>
        <v>0</v>
      </c>
      <c r="L23" s="706"/>
      <c r="M23" s="773">
        <v>1276202</v>
      </c>
      <c r="N23" s="703"/>
      <c r="P23" s="758"/>
      <c r="Q23" s="759"/>
    </row>
    <row r="24" spans="1:17" s="685" customFormat="1" ht="27" customHeight="1">
      <c r="A24" s="757"/>
      <c r="B24" s="771" t="s">
        <v>714</v>
      </c>
      <c r="C24" s="802"/>
      <c r="D24" s="803"/>
      <c r="E24" s="804"/>
      <c r="F24" s="706"/>
      <c r="G24" s="706"/>
      <c r="H24" s="706"/>
      <c r="I24" s="706"/>
      <c r="J24" s="706"/>
      <c r="K24" s="709">
        <f>INT(M12*0.16%)</f>
        <v>0</v>
      </c>
      <c r="L24" s="706"/>
      <c r="M24" s="707"/>
      <c r="N24" s="757"/>
      <c r="P24" s="760"/>
      <c r="Q24" s="761"/>
    </row>
    <row r="25" spans="1:17" s="685" customFormat="1" ht="27" customHeight="1">
      <c r="A25" s="703"/>
      <c r="B25" s="772" t="s">
        <v>698</v>
      </c>
      <c r="C25" s="809"/>
      <c r="D25" s="810"/>
      <c r="E25" s="811"/>
      <c r="F25" s="706"/>
      <c r="G25" s="756">
        <f>SUM(G12:G24)</f>
        <v>0</v>
      </c>
      <c r="H25" s="756"/>
      <c r="I25" s="756">
        <f>SUM(I12:I24)</f>
        <v>0</v>
      </c>
      <c r="J25" s="756"/>
      <c r="K25" s="756">
        <f>SUM(K12:K24)</f>
        <v>0</v>
      </c>
      <c r="L25" s="706"/>
      <c r="M25" s="707">
        <f t="shared" si="1"/>
        <v>0</v>
      </c>
      <c r="N25" s="703"/>
    </row>
    <row r="26" spans="1:17" s="685" customFormat="1" ht="27" customHeight="1">
      <c r="A26" s="703"/>
      <c r="B26" s="771" t="s">
        <v>699</v>
      </c>
      <c r="C26" s="805"/>
      <c r="D26" s="803"/>
      <c r="E26" s="804"/>
      <c r="F26" s="706"/>
      <c r="G26" s="706"/>
      <c r="H26" s="706"/>
      <c r="I26" s="706"/>
      <c r="J26" s="706"/>
      <c r="K26" s="709">
        <f>INT(($G25+$I$25+$K$25)*6%)</f>
        <v>0</v>
      </c>
      <c r="L26" s="706"/>
      <c r="M26" s="707">
        <f>G26+I26+K26</f>
        <v>0</v>
      </c>
      <c r="N26" s="703"/>
    </row>
    <row r="27" spans="1:17" s="685" customFormat="1" ht="27" customHeight="1">
      <c r="A27" s="703"/>
      <c r="B27" s="771" t="s">
        <v>700</v>
      </c>
      <c r="C27" s="805"/>
      <c r="D27" s="803"/>
      <c r="E27" s="804"/>
      <c r="F27" s="706"/>
      <c r="G27" s="706"/>
      <c r="H27" s="706"/>
      <c r="I27" s="706"/>
      <c r="J27" s="706"/>
      <c r="K27" s="709">
        <f>INT(($I25+$K25+$M26)*15%)</f>
        <v>0</v>
      </c>
      <c r="L27" s="706"/>
      <c r="M27" s="707">
        <f>G27+I27+K27</f>
        <v>0</v>
      </c>
      <c r="N27" s="703"/>
    </row>
    <row r="28" spans="1:17" s="685" customFormat="1" ht="27" customHeight="1">
      <c r="A28" s="715"/>
      <c r="B28" s="705" t="s">
        <v>702</v>
      </c>
      <c r="C28" s="769"/>
      <c r="D28" s="699" t="s">
        <v>678</v>
      </c>
      <c r="E28" s="701"/>
      <c r="F28" s="706"/>
      <c r="G28" s="706"/>
      <c r="H28" s="706"/>
      <c r="I28" s="706"/>
      <c r="J28" s="716"/>
      <c r="K28" s="709"/>
      <c r="L28" s="706"/>
      <c r="M28" s="707">
        <f t="shared" ref="M28:M29" si="2">G28+I28+K28</f>
        <v>0</v>
      </c>
      <c r="N28" s="715"/>
      <c r="P28" s="770"/>
    </row>
    <row r="29" spans="1:17" s="685" customFormat="1" ht="27" customHeight="1">
      <c r="A29" s="703"/>
      <c r="B29" s="705" t="s">
        <v>702</v>
      </c>
      <c r="C29" s="769"/>
      <c r="D29" s="699" t="s">
        <v>678</v>
      </c>
      <c r="E29" s="701"/>
      <c r="F29" s="706"/>
      <c r="G29" s="706"/>
      <c r="H29" s="706"/>
      <c r="I29" s="706"/>
      <c r="J29" s="716"/>
      <c r="K29" s="709"/>
      <c r="L29" s="706"/>
      <c r="M29" s="707">
        <f t="shared" si="2"/>
        <v>0</v>
      </c>
      <c r="N29" s="703"/>
    </row>
    <row r="30" spans="1:17" s="685" customFormat="1" ht="27" customHeight="1">
      <c r="A30" s="763"/>
      <c r="B30" s="704"/>
      <c r="C30" s="763"/>
      <c r="D30" s="763"/>
      <c r="E30" s="763"/>
      <c r="F30" s="706"/>
      <c r="G30" s="756"/>
      <c r="H30" s="756"/>
      <c r="I30" s="756"/>
      <c r="J30" s="756"/>
      <c r="K30" s="756"/>
      <c r="L30" s="706"/>
      <c r="M30" s="767"/>
      <c r="N30" s="755"/>
    </row>
    <row r="31" spans="1:17" s="685" customFormat="1" ht="27" customHeight="1">
      <c r="A31" s="703"/>
      <c r="B31" s="704" t="s">
        <v>701</v>
      </c>
      <c r="C31" s="703"/>
      <c r="D31" s="703"/>
      <c r="E31" s="703"/>
      <c r="F31" s="706"/>
      <c r="G31" s="756">
        <f>SUM(G25:G29)</f>
        <v>0</v>
      </c>
      <c r="H31" s="756"/>
      <c r="I31" s="756">
        <f>SUM(I25:I29)</f>
        <v>0</v>
      </c>
      <c r="J31" s="756"/>
      <c r="K31" s="756">
        <f>SUM(K25:K29)</f>
        <v>0</v>
      </c>
      <c r="L31" s="706"/>
      <c r="M31" s="707"/>
      <c r="N31" s="755"/>
    </row>
    <row r="32" spans="1:17" s="685" customFormat="1" ht="27" customHeight="1">
      <c r="A32" s="763"/>
      <c r="B32" s="704"/>
      <c r="C32" s="763"/>
      <c r="D32" s="763"/>
      <c r="E32" s="763"/>
      <c r="F32" s="706"/>
      <c r="G32" s="756"/>
      <c r="H32" s="756"/>
      <c r="I32" s="756"/>
      <c r="J32" s="756"/>
      <c r="K32" s="756"/>
      <c r="L32" s="706"/>
      <c r="M32" s="767"/>
      <c r="N32" s="755"/>
    </row>
    <row r="33" spans="1:15" s="685" customFormat="1" ht="27" customHeight="1">
      <c r="A33" s="800" t="s">
        <v>647</v>
      </c>
      <c r="B33" s="800"/>
      <c r="C33" s="695"/>
      <c r="D33" s="696"/>
      <c r="E33" s="710"/>
      <c r="F33" s="711"/>
      <c r="G33" s="711"/>
      <c r="H33" s="711"/>
      <c r="I33" s="711"/>
      <c r="J33" s="711"/>
      <c r="K33" s="711"/>
      <c r="L33" s="711"/>
      <c r="M33" s="711"/>
      <c r="N33" s="697"/>
      <c r="O33" s="686"/>
    </row>
    <row r="34" spans="1:15" s="685" customFormat="1" ht="27" customHeight="1">
      <c r="A34" s="698">
        <v>1</v>
      </c>
      <c r="B34" s="764" t="s">
        <v>728</v>
      </c>
      <c r="C34" s="695" t="s">
        <v>648</v>
      </c>
      <c r="D34" s="699" t="s">
        <v>649</v>
      </c>
      <c r="E34" s="701">
        <v>35</v>
      </c>
      <c r="F34" s="713"/>
      <c r="G34" s="713"/>
      <c r="H34" s="713"/>
      <c r="I34" s="713"/>
      <c r="J34" s="713"/>
      <c r="K34" s="713"/>
      <c r="L34" s="713"/>
      <c r="M34" s="713"/>
      <c r="N34" s="697"/>
      <c r="O34" s="686"/>
    </row>
    <row r="35" spans="1:15" s="685" customFormat="1" ht="27" hidden="1" customHeight="1">
      <c r="A35" s="698">
        <v>2</v>
      </c>
      <c r="B35" s="764" t="s">
        <v>726</v>
      </c>
      <c r="C35" s="695" t="s">
        <v>650</v>
      </c>
      <c r="D35" s="699" t="s">
        <v>649</v>
      </c>
      <c r="E35" s="701">
        <v>0</v>
      </c>
      <c r="F35" s="713"/>
      <c r="G35" s="713"/>
      <c r="H35" s="713"/>
      <c r="I35" s="713"/>
      <c r="J35" s="713"/>
      <c r="K35" s="713"/>
      <c r="L35" s="713"/>
      <c r="M35" s="713"/>
      <c r="N35" s="697"/>
      <c r="O35" s="686"/>
    </row>
    <row r="36" spans="1:15" s="685" customFormat="1" ht="27" hidden="1" customHeight="1">
      <c r="A36" s="698">
        <v>3</v>
      </c>
      <c r="B36" s="764" t="s">
        <v>727</v>
      </c>
      <c r="C36" s="695" t="s">
        <v>651</v>
      </c>
      <c r="D36" s="699" t="s">
        <v>649</v>
      </c>
      <c r="E36" s="701">
        <v>0</v>
      </c>
      <c r="F36" s="713"/>
      <c r="G36" s="713"/>
      <c r="H36" s="713"/>
      <c r="I36" s="713"/>
      <c r="J36" s="713"/>
      <c r="K36" s="713"/>
      <c r="L36" s="713"/>
      <c r="M36" s="713"/>
      <c r="N36" s="697"/>
      <c r="O36" s="686"/>
    </row>
    <row r="37" spans="1:15" s="685" customFormat="1" ht="27" customHeight="1">
      <c r="A37" s="698">
        <v>2</v>
      </c>
      <c r="B37" s="764" t="s">
        <v>662</v>
      </c>
      <c r="C37" s="695" t="s">
        <v>652</v>
      </c>
      <c r="D37" s="699" t="s">
        <v>649</v>
      </c>
      <c r="E37" s="701">
        <v>10</v>
      </c>
      <c r="F37" s="713"/>
      <c r="G37" s="713"/>
      <c r="H37" s="713"/>
      <c r="I37" s="713"/>
      <c r="J37" s="713"/>
      <c r="K37" s="713"/>
      <c r="L37" s="713"/>
      <c r="M37" s="713"/>
      <c r="N37" s="697"/>
      <c r="O37" s="686"/>
    </row>
    <row r="38" spans="1:15" s="685" customFormat="1" ht="27" customHeight="1">
      <c r="A38" s="698">
        <v>3</v>
      </c>
      <c r="B38" s="764" t="s">
        <v>662</v>
      </c>
      <c r="C38" s="695" t="s">
        <v>650</v>
      </c>
      <c r="D38" s="699" t="s">
        <v>649</v>
      </c>
      <c r="E38" s="701">
        <v>70</v>
      </c>
      <c r="F38" s="713"/>
      <c r="G38" s="713"/>
      <c r="H38" s="713"/>
      <c r="I38" s="713"/>
      <c r="J38" s="713"/>
      <c r="K38" s="713"/>
      <c r="L38" s="713"/>
      <c r="M38" s="713"/>
      <c r="N38" s="697"/>
      <c r="O38" s="686"/>
    </row>
    <row r="39" spans="1:15" s="685" customFormat="1" ht="27" customHeight="1">
      <c r="A39" s="698">
        <v>4</v>
      </c>
      <c r="B39" s="764" t="s">
        <v>729</v>
      </c>
      <c r="C39" s="695" t="s">
        <v>652</v>
      </c>
      <c r="D39" s="699" t="s">
        <v>649</v>
      </c>
      <c r="E39" s="701">
        <v>278</v>
      </c>
      <c r="F39" s="713"/>
      <c r="G39" s="713"/>
      <c r="H39" s="713"/>
      <c r="I39" s="713"/>
      <c r="J39" s="713"/>
      <c r="K39" s="713"/>
      <c r="L39" s="713"/>
      <c r="M39" s="713"/>
      <c r="N39" s="697"/>
      <c r="O39" s="686"/>
    </row>
    <row r="40" spans="1:15" s="685" customFormat="1" ht="27" customHeight="1">
      <c r="A40" s="698">
        <v>5</v>
      </c>
      <c r="B40" s="764" t="s">
        <v>729</v>
      </c>
      <c r="C40" s="695" t="s">
        <v>650</v>
      </c>
      <c r="D40" s="699" t="s">
        <v>649</v>
      </c>
      <c r="E40" s="701">
        <v>0</v>
      </c>
      <c r="F40" s="713"/>
      <c r="G40" s="713"/>
      <c r="H40" s="713"/>
      <c r="I40" s="713"/>
      <c r="J40" s="713"/>
      <c r="K40" s="713"/>
      <c r="L40" s="713"/>
      <c r="M40" s="713"/>
      <c r="N40" s="697"/>
      <c r="O40" s="686"/>
    </row>
    <row r="41" spans="1:15" s="685" customFormat="1" ht="27" hidden="1" customHeight="1">
      <c r="A41" s="698">
        <v>14</v>
      </c>
      <c r="B41" s="698" t="s">
        <v>653</v>
      </c>
      <c r="C41" s="695" t="s">
        <v>652</v>
      </c>
      <c r="D41" s="699" t="s">
        <v>471</v>
      </c>
      <c r="E41" s="701">
        <v>0</v>
      </c>
      <c r="F41" s="713"/>
      <c r="G41" s="713"/>
      <c r="H41" s="713"/>
      <c r="I41" s="713"/>
      <c r="J41" s="713"/>
      <c r="K41" s="713"/>
      <c r="L41" s="713"/>
      <c r="M41" s="713"/>
      <c r="N41" s="697"/>
      <c r="O41" s="686"/>
    </row>
    <row r="42" spans="1:15" s="685" customFormat="1" ht="27" hidden="1" customHeight="1">
      <c r="A42" s="698">
        <v>15</v>
      </c>
      <c r="B42" s="698" t="s">
        <v>653</v>
      </c>
      <c r="C42" s="695" t="s">
        <v>650</v>
      </c>
      <c r="D42" s="699" t="s">
        <v>471</v>
      </c>
      <c r="E42" s="701">
        <v>0</v>
      </c>
      <c r="F42" s="713"/>
      <c r="G42" s="713"/>
      <c r="H42" s="713"/>
      <c r="I42" s="713"/>
      <c r="J42" s="713"/>
      <c r="K42" s="713"/>
      <c r="L42" s="713"/>
      <c r="M42" s="713"/>
      <c r="N42" s="697"/>
      <c r="O42" s="686"/>
    </row>
    <row r="43" spans="1:15" s="685" customFormat="1" ht="27" hidden="1" customHeight="1">
      <c r="A43" s="698">
        <v>22</v>
      </c>
      <c r="B43" s="698" t="s">
        <v>654</v>
      </c>
      <c r="C43" s="695" t="s">
        <v>650</v>
      </c>
      <c r="D43" s="699" t="s">
        <v>649</v>
      </c>
      <c r="E43" s="701">
        <v>0</v>
      </c>
      <c r="F43" s="713"/>
      <c r="G43" s="713"/>
      <c r="H43" s="713"/>
      <c r="I43" s="713"/>
      <c r="J43" s="713"/>
      <c r="K43" s="713"/>
      <c r="L43" s="713"/>
      <c r="M43" s="713"/>
      <c r="N43" s="697"/>
      <c r="O43" s="686"/>
    </row>
    <row r="44" spans="1:15" s="685" customFormat="1" ht="27" hidden="1" customHeight="1">
      <c r="A44" s="698">
        <v>23</v>
      </c>
      <c r="B44" s="698" t="s">
        <v>654</v>
      </c>
      <c r="C44" s="695" t="s">
        <v>651</v>
      </c>
      <c r="D44" s="699" t="s">
        <v>649</v>
      </c>
      <c r="E44" s="701">
        <v>0</v>
      </c>
      <c r="F44" s="713"/>
      <c r="G44" s="713"/>
      <c r="H44" s="713"/>
      <c r="I44" s="713"/>
      <c r="J44" s="713"/>
      <c r="K44" s="713"/>
      <c r="L44" s="713"/>
      <c r="M44" s="713"/>
      <c r="N44" s="697"/>
      <c r="O44" s="686"/>
    </row>
    <row r="45" spans="1:15" s="685" customFormat="1" ht="27" hidden="1" customHeight="1">
      <c r="A45" s="698">
        <v>29</v>
      </c>
      <c r="B45" s="698" t="s">
        <v>655</v>
      </c>
      <c r="C45" s="695" t="s">
        <v>652</v>
      </c>
      <c r="D45" s="699" t="s">
        <v>649</v>
      </c>
      <c r="E45" s="701">
        <v>0</v>
      </c>
      <c r="F45" s="713"/>
      <c r="G45" s="713"/>
      <c r="H45" s="713"/>
      <c r="I45" s="713"/>
      <c r="J45" s="713"/>
      <c r="K45" s="713"/>
      <c r="L45" s="713"/>
      <c r="M45" s="713"/>
      <c r="N45" s="697"/>
      <c r="O45" s="686" t="s">
        <v>673</v>
      </c>
    </row>
    <row r="46" spans="1:15" s="685" customFormat="1" ht="27" hidden="1" customHeight="1">
      <c r="A46" s="698">
        <v>30</v>
      </c>
      <c r="B46" s="698" t="s">
        <v>655</v>
      </c>
      <c r="C46" s="695" t="s">
        <v>650</v>
      </c>
      <c r="D46" s="699" t="s">
        <v>649</v>
      </c>
      <c r="E46" s="701">
        <v>0</v>
      </c>
      <c r="F46" s="713"/>
      <c r="G46" s="713"/>
      <c r="H46" s="713"/>
      <c r="I46" s="713"/>
      <c r="J46" s="713"/>
      <c r="K46" s="713"/>
      <c r="L46" s="713"/>
      <c r="M46" s="713"/>
      <c r="N46" s="697"/>
      <c r="O46" s="686" t="s">
        <v>673</v>
      </c>
    </row>
    <row r="47" spans="1:15" s="685" customFormat="1" ht="27" hidden="1" customHeight="1">
      <c r="A47" s="698">
        <v>31</v>
      </c>
      <c r="B47" s="698" t="s">
        <v>656</v>
      </c>
      <c r="C47" s="695" t="s">
        <v>652</v>
      </c>
      <c r="D47" s="699" t="s">
        <v>471</v>
      </c>
      <c r="E47" s="701">
        <v>0</v>
      </c>
      <c r="F47" s="713"/>
      <c r="G47" s="713"/>
      <c r="H47" s="713"/>
      <c r="I47" s="713"/>
      <c r="J47" s="713"/>
      <c r="K47" s="713"/>
      <c r="L47" s="713"/>
      <c r="M47" s="713"/>
      <c r="N47" s="697"/>
      <c r="O47" s="686" t="s">
        <v>674</v>
      </c>
    </row>
    <row r="48" spans="1:15" s="685" customFormat="1" ht="27" hidden="1" customHeight="1">
      <c r="A48" s="698">
        <v>32</v>
      </c>
      <c r="B48" s="698" t="s">
        <v>656</v>
      </c>
      <c r="C48" s="695" t="s">
        <v>650</v>
      </c>
      <c r="D48" s="699" t="s">
        <v>471</v>
      </c>
      <c r="E48" s="701">
        <v>0</v>
      </c>
      <c r="F48" s="713"/>
      <c r="G48" s="713"/>
      <c r="H48" s="713"/>
      <c r="I48" s="713"/>
      <c r="J48" s="713"/>
      <c r="K48" s="713"/>
      <c r="L48" s="713"/>
      <c r="M48" s="713"/>
      <c r="N48" s="697"/>
      <c r="O48" s="686" t="s">
        <v>674</v>
      </c>
    </row>
    <row r="49" spans="1:15" s="685" customFormat="1" ht="27" hidden="1" customHeight="1">
      <c r="A49" s="698">
        <v>33</v>
      </c>
      <c r="B49" s="698" t="s">
        <v>657</v>
      </c>
      <c r="C49" s="695" t="s">
        <v>652</v>
      </c>
      <c r="D49" s="699" t="s">
        <v>471</v>
      </c>
      <c r="E49" s="701">
        <v>0</v>
      </c>
      <c r="F49" s="713"/>
      <c r="G49" s="713"/>
      <c r="H49" s="713"/>
      <c r="I49" s="713"/>
      <c r="J49" s="713"/>
      <c r="K49" s="713"/>
      <c r="L49" s="713"/>
      <c r="M49" s="713"/>
      <c r="N49" s="697"/>
      <c r="O49" s="686" t="s">
        <v>674</v>
      </c>
    </row>
    <row r="50" spans="1:15" s="685" customFormat="1" ht="27" hidden="1" customHeight="1">
      <c r="A50" s="698">
        <v>34</v>
      </c>
      <c r="B50" s="698" t="s">
        <v>658</v>
      </c>
      <c r="C50" s="695" t="s">
        <v>651</v>
      </c>
      <c r="D50" s="699" t="s">
        <v>471</v>
      </c>
      <c r="E50" s="701">
        <v>0</v>
      </c>
      <c r="F50" s="713"/>
      <c r="G50" s="713"/>
      <c r="H50" s="713"/>
      <c r="I50" s="713"/>
      <c r="J50" s="713"/>
      <c r="K50" s="713"/>
      <c r="L50" s="713"/>
      <c r="M50" s="713"/>
      <c r="N50" s="697"/>
      <c r="O50" s="686" t="s">
        <v>674</v>
      </c>
    </row>
    <row r="51" spans="1:15" s="685" customFormat="1" ht="27" hidden="1" customHeight="1">
      <c r="A51" s="698">
        <v>35</v>
      </c>
      <c r="B51" s="698" t="s">
        <v>659</v>
      </c>
      <c r="C51" s="695" t="s">
        <v>651</v>
      </c>
      <c r="D51" s="699" t="s">
        <v>471</v>
      </c>
      <c r="E51" s="701">
        <v>0</v>
      </c>
      <c r="F51" s="713"/>
      <c r="G51" s="713"/>
      <c r="H51" s="713"/>
      <c r="I51" s="713"/>
      <c r="J51" s="713"/>
      <c r="K51" s="713"/>
      <c r="L51" s="713"/>
      <c r="M51" s="713"/>
      <c r="N51" s="697"/>
      <c r="O51" s="686" t="s">
        <v>674</v>
      </c>
    </row>
    <row r="52" spans="1:15" s="685" customFormat="1" ht="27" hidden="1" customHeight="1">
      <c r="A52" s="698">
        <v>36</v>
      </c>
      <c r="B52" s="698" t="s">
        <v>660</v>
      </c>
      <c r="C52" s="695" t="s">
        <v>651</v>
      </c>
      <c r="D52" s="699" t="s">
        <v>649</v>
      </c>
      <c r="E52" s="701">
        <v>0</v>
      </c>
      <c r="F52" s="713"/>
      <c r="G52" s="713"/>
      <c r="H52" s="713"/>
      <c r="I52" s="713"/>
      <c r="J52" s="713"/>
      <c r="K52" s="713"/>
      <c r="L52" s="713"/>
      <c r="M52" s="713"/>
      <c r="N52" s="697"/>
      <c r="O52" s="686"/>
    </row>
    <row r="53" spans="1:15" s="685" customFormat="1" ht="27" customHeight="1">
      <c r="A53" s="800" t="s">
        <v>661</v>
      </c>
      <c r="B53" s="800"/>
      <c r="C53" s="695"/>
      <c r="D53" s="699"/>
      <c r="E53" s="711"/>
      <c r="F53" s="712"/>
      <c r="G53" s="712"/>
      <c r="H53" s="712"/>
      <c r="I53" s="712"/>
      <c r="J53" s="712"/>
      <c r="K53" s="712"/>
      <c r="L53" s="712"/>
      <c r="M53" s="712"/>
      <c r="N53" s="697"/>
      <c r="O53" s="686"/>
    </row>
    <row r="54" spans="1:15" s="685" customFormat="1" ht="27" customHeight="1">
      <c r="A54" s="698">
        <v>6</v>
      </c>
      <c r="B54" s="764" t="s">
        <v>733</v>
      </c>
      <c r="C54" s="695" t="s">
        <v>652</v>
      </c>
      <c r="D54" s="699" t="s">
        <v>649</v>
      </c>
      <c r="E54" s="701">
        <v>559</v>
      </c>
      <c r="F54" s="713"/>
      <c r="G54" s="713"/>
      <c r="H54" s="713"/>
      <c r="I54" s="713"/>
      <c r="J54" s="713"/>
      <c r="K54" s="713"/>
      <c r="L54" s="713"/>
      <c r="M54" s="713"/>
      <c r="N54" s="697"/>
      <c r="O54" s="686"/>
    </row>
    <row r="55" spans="1:15" s="685" customFormat="1" ht="27" customHeight="1">
      <c r="A55" s="698">
        <v>7</v>
      </c>
      <c r="B55" s="764" t="s">
        <v>733</v>
      </c>
      <c r="C55" s="695" t="s">
        <v>650</v>
      </c>
      <c r="D55" s="699" t="s">
        <v>649</v>
      </c>
      <c r="E55" s="701">
        <v>39</v>
      </c>
      <c r="F55" s="713"/>
      <c r="G55" s="713"/>
      <c r="H55" s="713"/>
      <c r="I55" s="713"/>
      <c r="J55" s="713"/>
      <c r="K55" s="713"/>
      <c r="L55" s="713"/>
      <c r="M55" s="713"/>
      <c r="N55" s="697"/>
      <c r="O55" s="686"/>
    </row>
    <row r="56" spans="1:15" s="685" customFormat="1" ht="27" hidden="1" customHeight="1">
      <c r="A56" s="698">
        <v>39</v>
      </c>
      <c r="B56" s="698" t="s">
        <v>688</v>
      </c>
      <c r="C56" s="695" t="s">
        <v>651</v>
      </c>
      <c r="D56" s="699" t="s">
        <v>649</v>
      </c>
      <c r="E56" s="701"/>
      <c r="F56" s="713"/>
      <c r="G56" s="713"/>
      <c r="H56" s="713"/>
      <c r="I56" s="713"/>
      <c r="J56" s="713"/>
      <c r="K56" s="713"/>
      <c r="L56" s="713"/>
      <c r="M56" s="713"/>
      <c r="N56" s="697"/>
      <c r="O56" s="686"/>
    </row>
    <row r="57" spans="1:15" s="685" customFormat="1" ht="27" customHeight="1">
      <c r="A57" s="698">
        <v>8</v>
      </c>
      <c r="B57" s="698" t="s">
        <v>662</v>
      </c>
      <c r="C57" s="695" t="s">
        <v>652</v>
      </c>
      <c r="D57" s="699" t="s">
        <v>649</v>
      </c>
      <c r="E57" s="701">
        <v>429</v>
      </c>
      <c r="F57" s="713"/>
      <c r="G57" s="713"/>
      <c r="H57" s="713"/>
      <c r="I57" s="713"/>
      <c r="J57" s="713"/>
      <c r="K57" s="713"/>
      <c r="L57" s="713"/>
      <c r="M57" s="713"/>
      <c r="N57" s="697"/>
      <c r="O57" s="686"/>
    </row>
    <row r="58" spans="1:15" s="685" customFormat="1" ht="27" customHeight="1">
      <c r="A58" s="698">
        <v>9</v>
      </c>
      <c r="B58" s="698" t="s">
        <v>662</v>
      </c>
      <c r="C58" s="695" t="s">
        <v>650</v>
      </c>
      <c r="D58" s="699" t="s">
        <v>649</v>
      </c>
      <c r="E58" s="701">
        <v>39</v>
      </c>
      <c r="F58" s="713"/>
      <c r="G58" s="713"/>
      <c r="H58" s="713"/>
      <c r="I58" s="713"/>
      <c r="J58" s="713"/>
      <c r="K58" s="713"/>
      <c r="L58" s="713"/>
      <c r="M58" s="713"/>
      <c r="N58" s="697"/>
      <c r="O58" s="686"/>
    </row>
    <row r="59" spans="1:15" s="685" customFormat="1" ht="27" hidden="1" customHeight="1">
      <c r="A59" s="800" t="s">
        <v>663</v>
      </c>
      <c r="B59" s="800"/>
      <c r="C59" s="695"/>
      <c r="D59" s="699"/>
      <c r="E59" s="701"/>
      <c r="F59" s="713"/>
      <c r="G59" s="713"/>
      <c r="H59" s="713"/>
      <c r="I59" s="713"/>
      <c r="J59" s="713"/>
      <c r="K59" s="713"/>
      <c r="L59" s="713"/>
      <c r="M59" s="713"/>
      <c r="N59" s="697"/>
      <c r="O59" s="686"/>
    </row>
    <row r="60" spans="1:15" s="685" customFormat="1" ht="27" hidden="1" customHeight="1">
      <c r="A60" s="698">
        <v>44</v>
      </c>
      <c r="B60" s="698" t="s">
        <v>664</v>
      </c>
      <c r="C60" s="695" t="s">
        <v>651</v>
      </c>
      <c r="D60" s="699" t="s">
        <v>498</v>
      </c>
      <c r="E60" s="701">
        <v>0</v>
      </c>
      <c r="F60" s="713"/>
      <c r="G60" s="713"/>
      <c r="H60" s="713"/>
      <c r="I60" s="713"/>
      <c r="J60" s="713"/>
      <c r="K60" s="713"/>
      <c r="L60" s="713"/>
      <c r="M60" s="713"/>
      <c r="N60" s="697"/>
      <c r="O60" s="686" t="s">
        <v>675</v>
      </c>
    </row>
    <row r="61" spans="1:15" s="685" customFormat="1" ht="27" hidden="1" customHeight="1">
      <c r="A61" s="698">
        <v>45</v>
      </c>
      <c r="B61" s="698" t="s">
        <v>665</v>
      </c>
      <c r="C61" s="695" t="s">
        <v>651</v>
      </c>
      <c r="D61" s="699" t="s">
        <v>498</v>
      </c>
      <c r="E61" s="701">
        <v>0</v>
      </c>
      <c r="F61" s="713"/>
      <c r="G61" s="713"/>
      <c r="H61" s="713"/>
      <c r="I61" s="713"/>
      <c r="J61" s="713"/>
      <c r="K61" s="713"/>
      <c r="L61" s="713"/>
      <c r="M61" s="713"/>
      <c r="N61" s="697"/>
      <c r="O61" s="686" t="s">
        <v>676</v>
      </c>
    </row>
    <row r="62" spans="1:15" s="685" customFormat="1" ht="27" hidden="1" customHeight="1">
      <c r="A62" s="698">
        <v>46</v>
      </c>
      <c r="B62" s="698" t="s">
        <v>666</v>
      </c>
      <c r="C62" s="700" t="s">
        <v>667</v>
      </c>
      <c r="D62" s="699" t="s">
        <v>668</v>
      </c>
      <c r="E62" s="701">
        <v>0</v>
      </c>
      <c r="F62" s="713"/>
      <c r="G62" s="713"/>
      <c r="H62" s="713"/>
      <c r="I62" s="713"/>
      <c r="J62" s="713"/>
      <c r="K62" s="713"/>
      <c r="L62" s="713"/>
      <c r="M62" s="713"/>
      <c r="N62" s="697"/>
      <c r="O62" s="686" t="s">
        <v>677</v>
      </c>
    </row>
    <row r="63" spans="1:15" s="685" customFormat="1" ht="27" customHeight="1">
      <c r="A63" s="698">
        <v>10</v>
      </c>
      <c r="B63" s="764" t="s">
        <v>729</v>
      </c>
      <c r="C63" s="695" t="s">
        <v>652</v>
      </c>
      <c r="D63" s="699" t="s">
        <v>649</v>
      </c>
      <c r="E63" s="701">
        <f>13</f>
        <v>13</v>
      </c>
      <c r="F63" s="713"/>
      <c r="G63" s="713"/>
      <c r="H63" s="713"/>
      <c r="I63" s="713"/>
      <c r="J63" s="713"/>
      <c r="K63" s="713"/>
      <c r="L63" s="713"/>
      <c r="M63" s="713"/>
      <c r="N63" s="697"/>
      <c r="O63" s="686"/>
    </row>
    <row r="64" spans="1:15" s="685" customFormat="1" ht="27" customHeight="1">
      <c r="A64" s="698">
        <v>11</v>
      </c>
      <c r="B64" s="764" t="s">
        <v>729</v>
      </c>
      <c r="C64" s="695" t="s">
        <v>650</v>
      </c>
      <c r="D64" s="699" t="s">
        <v>649</v>
      </c>
      <c r="E64" s="701"/>
      <c r="F64" s="713"/>
      <c r="G64" s="713"/>
      <c r="H64" s="713"/>
      <c r="I64" s="713"/>
      <c r="J64" s="713"/>
      <c r="K64" s="713"/>
      <c r="L64" s="713"/>
      <c r="M64" s="713"/>
      <c r="N64" s="697"/>
      <c r="O64" s="686"/>
    </row>
    <row r="65" spans="1:15" s="685" customFormat="1" ht="27" customHeight="1">
      <c r="A65" s="698">
        <v>12</v>
      </c>
      <c r="B65" s="764" t="s">
        <v>734</v>
      </c>
      <c r="C65" s="768" t="s">
        <v>735</v>
      </c>
      <c r="D65" s="766" t="s">
        <v>466</v>
      </c>
      <c r="E65" s="701">
        <v>20</v>
      </c>
      <c r="F65" s="713"/>
      <c r="G65" s="713"/>
      <c r="H65" s="713"/>
      <c r="I65" s="713"/>
      <c r="J65" s="713"/>
      <c r="K65" s="713"/>
      <c r="L65" s="713"/>
      <c r="M65" s="713"/>
      <c r="N65" s="697"/>
      <c r="O65" s="686"/>
    </row>
    <row r="66" spans="1:15" s="685" customFormat="1" ht="27" customHeight="1">
      <c r="A66" s="698">
        <v>13</v>
      </c>
      <c r="B66" s="764" t="s">
        <v>731</v>
      </c>
      <c r="C66" s="768" t="s">
        <v>735</v>
      </c>
      <c r="D66" s="766" t="s">
        <v>732</v>
      </c>
      <c r="E66" s="701">
        <v>8</v>
      </c>
      <c r="F66" s="713"/>
      <c r="G66" s="713"/>
      <c r="H66" s="713"/>
      <c r="I66" s="713"/>
      <c r="J66" s="713"/>
      <c r="K66" s="713"/>
      <c r="L66" s="713"/>
      <c r="M66" s="713"/>
      <c r="N66" s="697"/>
      <c r="O66" s="686"/>
    </row>
    <row r="67" spans="1:15" s="685" customFormat="1" ht="27" customHeight="1">
      <c r="A67" s="800" t="s">
        <v>719</v>
      </c>
      <c r="B67" s="800"/>
      <c r="C67" s="695"/>
      <c r="D67" s="699"/>
      <c r="E67" s="711"/>
      <c r="F67" s="712"/>
      <c r="G67" s="712"/>
      <c r="H67" s="712"/>
      <c r="I67" s="712"/>
      <c r="J67" s="712"/>
      <c r="K67" s="712"/>
      <c r="L67" s="712"/>
      <c r="M67" s="712"/>
      <c r="N67" s="697"/>
      <c r="O67" s="686"/>
    </row>
    <row r="68" spans="1:15" s="685" customFormat="1" ht="27" customHeight="1">
      <c r="A68" s="698">
        <v>14</v>
      </c>
      <c r="B68" s="764" t="s">
        <v>720</v>
      </c>
      <c r="C68" s="765" t="s">
        <v>723</v>
      </c>
      <c r="D68" s="766" t="s">
        <v>466</v>
      </c>
      <c r="E68" s="701">
        <v>23</v>
      </c>
      <c r="F68" s="713"/>
      <c r="G68" s="713"/>
      <c r="H68" s="713"/>
      <c r="I68" s="713"/>
      <c r="J68" s="713"/>
      <c r="K68" s="713"/>
      <c r="L68" s="713"/>
      <c r="M68" s="713"/>
      <c r="N68" s="697"/>
      <c r="O68" s="686"/>
    </row>
    <row r="69" spans="1:15" s="685" customFormat="1" ht="27" customHeight="1">
      <c r="A69" s="698">
        <v>15</v>
      </c>
      <c r="B69" s="764" t="s">
        <v>721</v>
      </c>
      <c r="C69" s="765" t="s">
        <v>718</v>
      </c>
      <c r="D69" s="766" t="s">
        <v>466</v>
      </c>
      <c r="E69" s="701">
        <v>15</v>
      </c>
      <c r="F69" s="713"/>
      <c r="G69" s="713"/>
      <c r="H69" s="713"/>
      <c r="I69" s="713"/>
      <c r="J69" s="713"/>
      <c r="K69" s="713"/>
      <c r="L69" s="713"/>
      <c r="M69" s="713"/>
      <c r="N69" s="697"/>
      <c r="O69" s="686"/>
    </row>
    <row r="70" spans="1:15" s="685" customFormat="1" ht="27" customHeight="1">
      <c r="A70" s="800" t="s">
        <v>715</v>
      </c>
      <c r="B70" s="800"/>
      <c r="C70" s="695"/>
      <c r="D70" s="699"/>
      <c r="E70" s="711"/>
      <c r="F70" s="712"/>
      <c r="G70" s="712"/>
      <c r="H70" s="712"/>
      <c r="I70" s="712"/>
      <c r="J70" s="712"/>
      <c r="K70" s="712"/>
      <c r="L70" s="712"/>
      <c r="M70" s="712"/>
      <c r="N70" s="697"/>
      <c r="O70" s="686"/>
    </row>
    <row r="71" spans="1:15" s="685" customFormat="1" ht="27" customHeight="1">
      <c r="A71" s="698">
        <v>16</v>
      </c>
      <c r="B71" s="764" t="s">
        <v>716</v>
      </c>
      <c r="C71" s="765" t="s">
        <v>722</v>
      </c>
      <c r="D71" s="766" t="s">
        <v>471</v>
      </c>
      <c r="E71" s="701">
        <v>23</v>
      </c>
      <c r="F71" s="713"/>
      <c r="G71" s="713"/>
      <c r="H71" s="713"/>
      <c r="I71" s="713"/>
      <c r="J71" s="713"/>
      <c r="K71" s="713"/>
      <c r="L71" s="713"/>
      <c r="M71" s="713"/>
      <c r="N71" s="697"/>
      <c r="O71" s="686"/>
    </row>
    <row r="72" spans="1:15" s="685" customFormat="1" ht="27" customHeight="1">
      <c r="A72" s="698">
        <v>17</v>
      </c>
      <c r="B72" s="764" t="s">
        <v>717</v>
      </c>
      <c r="C72" s="765" t="s">
        <v>736</v>
      </c>
      <c r="D72" s="766" t="s">
        <v>471</v>
      </c>
      <c r="E72" s="701">
        <v>15</v>
      </c>
      <c r="F72" s="713"/>
      <c r="G72" s="713"/>
      <c r="H72" s="713"/>
      <c r="I72" s="713"/>
      <c r="J72" s="713"/>
      <c r="K72" s="713"/>
      <c r="L72" s="713"/>
      <c r="M72" s="713"/>
      <c r="N72" s="697"/>
      <c r="O72" s="686"/>
    </row>
    <row r="73" spans="1:15" s="685" customFormat="1" ht="27" customHeight="1">
      <c r="A73" s="698">
        <v>18</v>
      </c>
      <c r="B73" s="764" t="s">
        <v>730</v>
      </c>
      <c r="C73" s="765" t="s">
        <v>737</v>
      </c>
      <c r="D73" s="766" t="s">
        <v>471</v>
      </c>
      <c r="E73" s="701">
        <v>3</v>
      </c>
      <c r="F73" s="713"/>
      <c r="G73" s="713"/>
      <c r="H73" s="713"/>
      <c r="I73" s="713"/>
      <c r="J73" s="713"/>
      <c r="K73" s="713"/>
      <c r="L73" s="713"/>
      <c r="M73" s="713"/>
      <c r="N73" s="697"/>
      <c r="O73" s="686"/>
    </row>
    <row r="74" spans="1:15" s="685" customFormat="1" ht="27" customHeight="1">
      <c r="A74" s="698">
        <v>19</v>
      </c>
      <c r="B74" s="764" t="s">
        <v>730</v>
      </c>
      <c r="C74" s="765" t="s">
        <v>738</v>
      </c>
      <c r="D74" s="766" t="s">
        <v>471</v>
      </c>
      <c r="E74" s="701">
        <v>5</v>
      </c>
      <c r="F74" s="713"/>
      <c r="G74" s="713"/>
      <c r="H74" s="713"/>
      <c r="I74" s="713"/>
      <c r="J74" s="713"/>
      <c r="K74" s="713"/>
      <c r="L74" s="713"/>
      <c r="M74" s="713"/>
      <c r="N74" s="697"/>
      <c r="O74" s="686"/>
    </row>
    <row r="75" spans="1:15" s="685" customFormat="1" ht="24" customHeight="1">
      <c r="A75" s="687" t="s">
        <v>669</v>
      </c>
      <c r="B75" s="687"/>
      <c r="C75" s="688"/>
      <c r="D75" s="689"/>
      <c r="E75" s="689"/>
      <c r="F75" s="690"/>
      <c r="G75" s="690"/>
      <c r="H75" s="690"/>
      <c r="I75" s="690"/>
      <c r="J75" s="690"/>
      <c r="K75" s="691"/>
      <c r="L75" s="690"/>
      <c r="M75" s="690"/>
      <c r="N75" s="692"/>
      <c r="O75" s="686"/>
    </row>
    <row r="76" spans="1:15" s="685" customFormat="1" ht="24" customHeight="1">
      <c r="A76" s="687" t="s">
        <v>670</v>
      </c>
      <c r="B76" s="687"/>
      <c r="C76" s="688"/>
      <c r="D76" s="689"/>
      <c r="E76" s="689"/>
      <c r="F76" s="690"/>
      <c r="G76" s="690"/>
      <c r="H76" s="690"/>
      <c r="I76" s="690"/>
      <c r="J76" s="690"/>
      <c r="K76" s="691"/>
      <c r="L76" s="690"/>
      <c r="M76" s="690"/>
      <c r="N76" s="692"/>
      <c r="O76" s="686"/>
    </row>
    <row r="77" spans="1:15" s="685" customFormat="1" ht="24" customHeight="1">
      <c r="A77" s="687" t="s">
        <v>671</v>
      </c>
      <c r="B77" s="687"/>
      <c r="C77" s="688"/>
      <c r="D77" s="689"/>
      <c r="E77" s="689"/>
      <c r="F77" s="690"/>
      <c r="G77" s="690"/>
      <c r="H77" s="690"/>
      <c r="I77" s="690"/>
      <c r="J77" s="690"/>
      <c r="K77" s="691"/>
      <c r="L77" s="690"/>
      <c r="M77" s="690"/>
      <c r="N77" s="692"/>
      <c r="O77" s="686"/>
    </row>
    <row r="78" spans="1:15" s="685" customFormat="1" ht="24" customHeight="1">
      <c r="A78" s="687" t="s">
        <v>672</v>
      </c>
      <c r="B78" s="687"/>
      <c r="C78" s="688"/>
      <c r="D78" s="689"/>
      <c r="E78" s="689"/>
      <c r="F78" s="690"/>
      <c r="G78" s="690"/>
      <c r="H78" s="690"/>
      <c r="I78" s="690"/>
      <c r="J78" s="690"/>
      <c r="K78" s="691"/>
      <c r="L78" s="690"/>
      <c r="M78" s="690"/>
      <c r="N78" s="692"/>
      <c r="O78" s="686"/>
    </row>
    <row r="79" spans="1:15" s="685" customFormat="1" ht="24" customHeight="1">
      <c r="A79" s="687"/>
      <c r="B79" s="687"/>
      <c r="C79" s="688"/>
      <c r="D79" s="689"/>
      <c r="E79" s="689"/>
      <c r="F79" s="690"/>
      <c r="G79" s="690"/>
      <c r="H79" s="690"/>
      <c r="I79" s="690"/>
      <c r="J79" s="690"/>
      <c r="K79" s="691"/>
      <c r="L79" s="690"/>
      <c r="M79" s="690"/>
      <c r="N79" s="692"/>
      <c r="O79" s="686"/>
    </row>
    <row r="80" spans="1:15" s="685" customFormat="1" ht="24" customHeight="1">
      <c r="A80" s="687"/>
      <c r="B80" s="687"/>
      <c r="C80" s="688"/>
      <c r="D80" s="689"/>
      <c r="E80" s="689"/>
      <c r="F80" s="690"/>
      <c r="G80" s="690"/>
      <c r="H80" s="690"/>
      <c r="I80" s="690"/>
      <c r="J80" s="690"/>
      <c r="K80" s="691"/>
      <c r="L80" s="690"/>
      <c r="M80" s="690"/>
      <c r="N80" s="692"/>
      <c r="O80" s="686"/>
    </row>
    <row r="81" spans="1:15" ht="24" customHeight="1">
      <c r="A81" s="177"/>
      <c r="B81" s="177"/>
      <c r="C81" s="609"/>
      <c r="D81" s="402"/>
      <c r="E81" s="402"/>
      <c r="F81" s="403"/>
      <c r="G81" s="403"/>
      <c r="H81" s="403"/>
      <c r="I81" s="403"/>
      <c r="J81" s="403"/>
      <c r="K81" s="657"/>
      <c r="L81" s="403"/>
      <c r="M81" s="403"/>
      <c r="N81" s="658"/>
      <c r="O81" s="162"/>
    </row>
    <row r="82" spans="1:15" ht="24" customHeight="1">
      <c r="A82" s="177"/>
      <c r="B82" s="177"/>
      <c r="C82" s="609"/>
      <c r="D82" s="402"/>
      <c r="E82" s="402"/>
      <c r="F82" s="403"/>
      <c r="G82" s="403"/>
      <c r="H82" s="403"/>
      <c r="I82" s="403"/>
      <c r="J82" s="403"/>
      <c r="K82" s="657"/>
      <c r="L82" s="403"/>
      <c r="M82" s="403"/>
      <c r="N82" s="658"/>
      <c r="O82" s="162"/>
    </row>
    <row r="83" spans="1:15" ht="24" customHeight="1">
      <c r="A83" s="177"/>
      <c r="B83" s="177"/>
      <c r="C83" s="609"/>
      <c r="D83" s="402"/>
      <c r="E83" s="402"/>
      <c r="F83" s="403"/>
      <c r="G83" s="403"/>
      <c r="H83" s="403"/>
      <c r="I83" s="403"/>
      <c r="J83" s="403"/>
      <c r="K83" s="657"/>
      <c r="L83" s="403"/>
      <c r="M83" s="403"/>
      <c r="N83" s="658"/>
      <c r="O83" s="162"/>
    </row>
    <row r="84" spans="1:15" ht="24" customHeight="1">
      <c r="A84" s="177"/>
      <c r="B84" s="177"/>
      <c r="C84" s="609"/>
      <c r="D84" s="402"/>
      <c r="E84" s="402"/>
      <c r="F84" s="403"/>
      <c r="G84" s="403"/>
      <c r="H84" s="403"/>
      <c r="I84" s="403"/>
      <c r="J84" s="403"/>
      <c r="K84" s="657"/>
      <c r="L84" s="403"/>
      <c r="M84" s="403"/>
      <c r="N84" s="658"/>
      <c r="O84" s="162"/>
    </row>
  </sheetData>
  <mergeCells count="30">
    <mergeCell ref="A70:B70"/>
    <mergeCell ref="A67:B67"/>
    <mergeCell ref="C21:E21"/>
    <mergeCell ref="C22:E22"/>
    <mergeCell ref="C23:E23"/>
    <mergeCell ref="C26:E26"/>
    <mergeCell ref="C27:E27"/>
    <mergeCell ref="C24:E24"/>
    <mergeCell ref="C25:E25"/>
    <mergeCell ref="C16:E16"/>
    <mergeCell ref="C17:E17"/>
    <mergeCell ref="C18:E18"/>
    <mergeCell ref="C19:E19"/>
    <mergeCell ref="C20:E20"/>
    <mergeCell ref="A3:N3"/>
    <mergeCell ref="N6:N7"/>
    <mergeCell ref="A33:B33"/>
    <mergeCell ref="A53:B53"/>
    <mergeCell ref="A59:B59"/>
    <mergeCell ref="A6:A7"/>
    <mergeCell ref="B6:B7"/>
    <mergeCell ref="C6:C7"/>
    <mergeCell ref="D6:D7"/>
    <mergeCell ref="E6:E7"/>
    <mergeCell ref="F6:G6"/>
    <mergeCell ref="H6:I6"/>
    <mergeCell ref="J6:K6"/>
    <mergeCell ref="L6:M6"/>
    <mergeCell ref="C14:E14"/>
    <mergeCell ref="C15:E15"/>
  </mergeCells>
  <phoneticPr fontId="25" type="noConversion"/>
  <printOptions horizontalCentered="1"/>
  <pageMargins left="0.59055118110236227" right="0.59055118110236227" top="0.78740157480314965" bottom="0.78740157480314965" header="0" footer="0"/>
  <pageSetup paperSize="9" scale="57" fitToHeight="0" orientation="landscape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7">
    <tabColor indexed="10"/>
  </sheetPr>
  <dimension ref="A1:S157"/>
  <sheetViews>
    <sheetView showZeros="0" view="pageBreakPreview" zoomScale="70" zoomScaleNormal="70" zoomScaleSheetLayoutView="70" workbookViewId="0">
      <pane xSplit="9" ySplit="4" topLeftCell="M17" activePane="bottomRight" state="frozen"/>
      <selection pane="topRight" activeCell="G1" sqref="G1"/>
      <selection pane="bottomLeft" activeCell="A5" sqref="A5"/>
      <selection pane="bottomRight" activeCell="G28" sqref="G28:I28"/>
    </sheetView>
  </sheetViews>
  <sheetFormatPr defaultColWidth="10" defaultRowHeight="17.25"/>
  <cols>
    <col min="1" max="1" width="3.25" style="19" customWidth="1"/>
    <col min="2" max="5" width="1.625" style="80" customWidth="1"/>
    <col min="6" max="6" width="38.625" style="80" customWidth="1"/>
    <col min="7" max="7" width="22.75" style="81" customWidth="1"/>
    <col min="8" max="8" width="8.125" style="81" customWidth="1"/>
    <col min="9" max="9" width="10.625" style="81" customWidth="1"/>
    <col min="10" max="10" width="12.625" style="82" customWidth="1"/>
    <col min="11" max="11" width="18.625" style="82" customWidth="1"/>
    <col min="12" max="12" width="12.625" style="82" customWidth="1"/>
    <col min="13" max="13" width="18.625" style="82" customWidth="1"/>
    <col min="14" max="14" width="12.625" style="82" customWidth="1"/>
    <col min="15" max="15" width="18.625" style="112" customWidth="1"/>
    <col min="16" max="16" width="13.625" style="112" customWidth="1"/>
    <col min="17" max="17" width="20.625" style="112" customWidth="1"/>
    <col min="18" max="18" width="15.625" style="80" customWidth="1"/>
    <col min="19" max="19" width="29.125" style="19" customWidth="1"/>
    <col min="20" max="20" width="21.125" style="19" customWidth="1"/>
    <col min="21" max="16384" width="10" style="19"/>
  </cols>
  <sheetData>
    <row r="1" spans="1:19" ht="41.25" customHeight="1">
      <c r="A1" s="155"/>
      <c r="B1" s="851" t="s">
        <v>312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  <c r="S1" s="155"/>
    </row>
    <row r="2" spans="1:19" ht="30" customHeight="1">
      <c r="A2" s="155"/>
      <c r="B2" s="381" t="s">
        <v>187</v>
      </c>
      <c r="C2" s="381"/>
      <c r="D2" s="381"/>
      <c r="E2" s="381"/>
      <c r="F2" s="381"/>
      <c r="G2" s="158"/>
      <c r="H2" s="158"/>
      <c r="I2" s="158"/>
      <c r="J2" s="158"/>
      <c r="K2" s="158"/>
      <c r="L2" s="158"/>
      <c r="M2" s="158"/>
      <c r="N2" s="158"/>
      <c r="O2" s="159"/>
      <c r="P2" s="159"/>
      <c r="Q2" s="159"/>
      <c r="R2" s="158"/>
      <c r="S2" s="155"/>
    </row>
    <row r="3" spans="1:19" ht="30" customHeight="1">
      <c r="A3" s="155"/>
      <c r="B3" s="815" t="s">
        <v>298</v>
      </c>
      <c r="C3" s="816"/>
      <c r="D3" s="816"/>
      <c r="E3" s="816"/>
      <c r="F3" s="817"/>
      <c r="G3" s="852" t="s">
        <v>299</v>
      </c>
      <c r="H3" s="854" t="s">
        <v>47</v>
      </c>
      <c r="I3" s="856" t="s">
        <v>300</v>
      </c>
      <c r="J3" s="858" t="s">
        <v>46</v>
      </c>
      <c r="K3" s="859"/>
      <c r="L3" s="858" t="s">
        <v>40</v>
      </c>
      <c r="M3" s="860"/>
      <c r="N3" s="858" t="s">
        <v>98</v>
      </c>
      <c r="O3" s="860"/>
      <c r="P3" s="858" t="s">
        <v>189</v>
      </c>
      <c r="Q3" s="860"/>
      <c r="R3" s="861" t="s">
        <v>51</v>
      </c>
      <c r="S3" s="155"/>
    </row>
    <row r="4" spans="1:19" ht="30" customHeight="1">
      <c r="A4" s="155"/>
      <c r="B4" s="818"/>
      <c r="C4" s="819"/>
      <c r="D4" s="819"/>
      <c r="E4" s="819"/>
      <c r="F4" s="820"/>
      <c r="G4" s="853"/>
      <c r="H4" s="855"/>
      <c r="I4" s="857"/>
      <c r="J4" s="337" t="s">
        <v>301</v>
      </c>
      <c r="K4" s="296" t="s">
        <v>270</v>
      </c>
      <c r="L4" s="337" t="s">
        <v>301</v>
      </c>
      <c r="M4" s="296" t="s">
        <v>270</v>
      </c>
      <c r="N4" s="337" t="s">
        <v>301</v>
      </c>
      <c r="O4" s="296" t="s">
        <v>270</v>
      </c>
      <c r="P4" s="337" t="s">
        <v>301</v>
      </c>
      <c r="Q4" s="296" t="s">
        <v>270</v>
      </c>
      <c r="R4" s="862"/>
      <c r="S4" s="155"/>
    </row>
    <row r="5" spans="1:19" ht="5.0999999999999996" customHeight="1">
      <c r="A5" s="156"/>
      <c r="B5" s="160"/>
      <c r="C5" s="160"/>
      <c r="D5" s="160"/>
      <c r="E5" s="160"/>
      <c r="F5" s="160"/>
      <c r="G5" s="160"/>
      <c r="H5" s="160"/>
      <c r="I5" s="160"/>
      <c r="J5" s="164"/>
      <c r="K5" s="164"/>
      <c r="L5" s="164"/>
      <c r="M5" s="164"/>
      <c r="N5" s="164"/>
      <c r="O5" s="396"/>
      <c r="P5" s="396"/>
      <c r="Q5" s="396"/>
      <c r="R5" s="160"/>
      <c r="S5" s="155"/>
    </row>
    <row r="6" spans="1:19" ht="30.95" customHeight="1">
      <c r="A6" s="155"/>
      <c r="B6" s="863">
        <v>1</v>
      </c>
      <c r="C6" s="864"/>
      <c r="D6" s="864"/>
      <c r="E6" s="865" t="s">
        <v>314</v>
      </c>
      <c r="F6" s="866"/>
      <c r="G6" s="297">
        <f t="shared" ref="G6:O6" si="0">G33</f>
        <v>0</v>
      </c>
      <c r="H6" s="200">
        <f t="shared" si="0"/>
        <v>0</v>
      </c>
      <c r="I6" s="201"/>
      <c r="J6" s="257">
        <f t="shared" si="0"/>
        <v>0</v>
      </c>
      <c r="K6" s="258" t="e">
        <f t="shared" si="0"/>
        <v>#REF!</v>
      </c>
      <c r="L6" s="276">
        <f t="shared" si="0"/>
        <v>0</v>
      </c>
      <c r="M6" s="258" t="e">
        <f t="shared" si="0"/>
        <v>#REF!</v>
      </c>
      <c r="N6" s="276">
        <f t="shared" si="0"/>
        <v>0</v>
      </c>
      <c r="O6" s="258" t="e">
        <f t="shared" si="0"/>
        <v>#REF!</v>
      </c>
      <c r="P6" s="298"/>
      <c r="Q6" s="287" t="e">
        <f t="shared" ref="Q6:Q11" si="1">K6+M6+O6</f>
        <v>#REF!</v>
      </c>
      <c r="R6" s="202"/>
      <c r="S6" s="157" t="e">
        <f>Q6-#REF!</f>
        <v>#REF!</v>
      </c>
    </row>
    <row r="7" spans="1:19" ht="30.95" customHeight="1">
      <c r="A7" s="155"/>
      <c r="B7" s="867">
        <v>2</v>
      </c>
      <c r="C7" s="868"/>
      <c r="D7" s="868"/>
      <c r="E7" s="869" t="s">
        <v>338</v>
      </c>
      <c r="F7" s="870"/>
      <c r="G7" s="299">
        <f t="shared" ref="G7:O7" si="2">G100</f>
        <v>0</v>
      </c>
      <c r="H7" s="203">
        <f t="shared" si="2"/>
        <v>0</v>
      </c>
      <c r="I7" s="204"/>
      <c r="J7" s="259">
        <f>I100</f>
        <v>0</v>
      </c>
      <c r="K7" s="260" t="e">
        <f t="shared" si="2"/>
        <v>#REF!</v>
      </c>
      <c r="L7" s="277">
        <f t="shared" si="2"/>
        <v>0</v>
      </c>
      <c r="M7" s="260" t="e">
        <f t="shared" si="2"/>
        <v>#REF!</v>
      </c>
      <c r="N7" s="277">
        <f t="shared" si="2"/>
        <v>0</v>
      </c>
      <c r="O7" s="260" t="e">
        <f t="shared" si="2"/>
        <v>#REF!</v>
      </c>
      <c r="P7" s="300"/>
      <c r="Q7" s="281" t="e">
        <f t="shared" si="1"/>
        <v>#REF!</v>
      </c>
      <c r="R7" s="205"/>
      <c r="S7" s="157" t="e">
        <f>Q7-#REF!</f>
        <v>#REF!</v>
      </c>
    </row>
    <row r="8" spans="1:19" ht="30.95" customHeight="1">
      <c r="A8" s="155"/>
      <c r="B8" s="867">
        <v>3</v>
      </c>
      <c r="C8" s="868"/>
      <c r="D8" s="868"/>
      <c r="E8" s="869" t="s">
        <v>315</v>
      </c>
      <c r="F8" s="870"/>
      <c r="G8" s="299">
        <f t="shared" ref="G8:O8" si="3">G133</f>
        <v>0</v>
      </c>
      <c r="H8" s="203">
        <f t="shared" si="3"/>
        <v>0</v>
      </c>
      <c r="I8" s="204"/>
      <c r="J8" s="259">
        <f>I133</f>
        <v>0</v>
      </c>
      <c r="K8" s="260" t="e">
        <f t="shared" si="3"/>
        <v>#REF!</v>
      </c>
      <c r="L8" s="277">
        <f t="shared" si="3"/>
        <v>0</v>
      </c>
      <c r="M8" s="260" t="e">
        <f t="shared" si="3"/>
        <v>#REF!</v>
      </c>
      <c r="N8" s="277">
        <f t="shared" si="3"/>
        <v>0</v>
      </c>
      <c r="O8" s="260" t="e">
        <f t="shared" si="3"/>
        <v>#REF!</v>
      </c>
      <c r="P8" s="300"/>
      <c r="Q8" s="281" t="e">
        <f t="shared" si="1"/>
        <v>#REF!</v>
      </c>
      <c r="R8" s="205"/>
      <c r="S8" s="157" t="e">
        <f>Q8-#REF!</f>
        <v>#REF!</v>
      </c>
    </row>
    <row r="9" spans="1:19" ht="30.95" customHeight="1">
      <c r="A9" s="155"/>
      <c r="B9" s="867">
        <v>4</v>
      </c>
      <c r="C9" s="868"/>
      <c r="D9" s="868"/>
      <c r="E9" s="869" t="s">
        <v>316</v>
      </c>
      <c r="F9" s="870"/>
      <c r="G9" s="299">
        <f t="shared" ref="G9:O9" si="4">G143</f>
        <v>0</v>
      </c>
      <c r="H9" s="203">
        <f t="shared" si="4"/>
        <v>0</v>
      </c>
      <c r="I9" s="204"/>
      <c r="J9" s="259">
        <f>I143</f>
        <v>0</v>
      </c>
      <c r="K9" s="260" t="e">
        <f t="shared" si="4"/>
        <v>#REF!</v>
      </c>
      <c r="L9" s="277">
        <f t="shared" si="4"/>
        <v>0</v>
      </c>
      <c r="M9" s="260" t="e">
        <f t="shared" si="4"/>
        <v>#REF!</v>
      </c>
      <c r="N9" s="277">
        <f t="shared" si="4"/>
        <v>0</v>
      </c>
      <c r="O9" s="260" t="e">
        <f t="shared" si="4"/>
        <v>#REF!</v>
      </c>
      <c r="P9" s="300"/>
      <c r="Q9" s="281" t="e">
        <f t="shared" si="1"/>
        <v>#REF!</v>
      </c>
      <c r="R9" s="205"/>
      <c r="S9" s="157" t="e">
        <f>Q9-#REF!</f>
        <v>#REF!</v>
      </c>
    </row>
    <row r="10" spans="1:19" ht="30.95" customHeight="1">
      <c r="A10" s="155"/>
      <c r="B10" s="867">
        <v>5</v>
      </c>
      <c r="C10" s="868"/>
      <c r="D10" s="868"/>
      <c r="E10" s="869" t="s">
        <v>339</v>
      </c>
      <c r="F10" s="870"/>
      <c r="G10" s="299">
        <f t="shared" ref="G10:O10" si="5">G149</f>
        <v>0</v>
      </c>
      <c r="H10" s="203">
        <f t="shared" si="5"/>
        <v>0</v>
      </c>
      <c r="I10" s="204"/>
      <c r="J10" s="259">
        <f>I149</f>
        <v>0</v>
      </c>
      <c r="K10" s="260" t="e">
        <f t="shared" si="5"/>
        <v>#REF!</v>
      </c>
      <c r="L10" s="277">
        <f t="shared" si="5"/>
        <v>0</v>
      </c>
      <c r="M10" s="260" t="e">
        <f t="shared" si="5"/>
        <v>#REF!</v>
      </c>
      <c r="N10" s="277">
        <f t="shared" si="5"/>
        <v>0</v>
      </c>
      <c r="O10" s="260" t="e">
        <f t="shared" si="5"/>
        <v>#REF!</v>
      </c>
      <c r="P10" s="300"/>
      <c r="Q10" s="281" t="e">
        <f t="shared" si="1"/>
        <v>#REF!</v>
      </c>
      <c r="R10" s="205"/>
      <c r="S10" s="157" t="e">
        <f>Q10-#REF!</f>
        <v>#REF!</v>
      </c>
    </row>
    <row r="11" spans="1:19" ht="30.95" customHeight="1">
      <c r="A11" s="155"/>
      <c r="B11" s="871">
        <v>6</v>
      </c>
      <c r="C11" s="872"/>
      <c r="D11" s="872"/>
      <c r="E11" s="873" t="s">
        <v>317</v>
      </c>
      <c r="F11" s="874"/>
      <c r="G11" s="210"/>
      <c r="H11" s="211"/>
      <c r="I11" s="212"/>
      <c r="J11" s="263"/>
      <c r="K11" s="383" t="e">
        <f>SUM(K6:K10)</f>
        <v>#REF!</v>
      </c>
      <c r="L11" s="384"/>
      <c r="M11" s="383" t="e">
        <f>SUM(M6:M10)</f>
        <v>#REF!</v>
      </c>
      <c r="N11" s="384">
        <f>SUM(N6:N10)</f>
        <v>0</v>
      </c>
      <c r="O11" s="383" t="e">
        <f>SUM(O6:O10)</f>
        <v>#REF!</v>
      </c>
      <c r="P11" s="385"/>
      <c r="Q11" s="386" t="e">
        <f t="shared" si="1"/>
        <v>#REF!</v>
      </c>
      <c r="R11" s="214"/>
      <c r="S11" s="157" t="e">
        <f>Q11-#REF!</f>
        <v>#REF!</v>
      </c>
    </row>
    <row r="12" spans="1:19" ht="9" customHeight="1">
      <c r="A12" s="155"/>
      <c r="B12" s="410"/>
      <c r="C12" s="118"/>
      <c r="D12" s="118"/>
      <c r="E12" s="118"/>
      <c r="F12" s="118"/>
      <c r="G12" s="118"/>
      <c r="H12" s="118"/>
      <c r="I12" s="118"/>
      <c r="J12" s="152"/>
      <c r="K12" s="411"/>
      <c r="L12" s="412"/>
      <c r="M12" s="411"/>
      <c r="N12" s="412"/>
      <c r="O12" s="413"/>
      <c r="P12" s="414"/>
      <c r="Q12" s="413"/>
      <c r="R12" s="409"/>
      <c r="S12" s="157" t="e">
        <f>Q12-#REF!</f>
        <v>#REF!</v>
      </c>
    </row>
    <row r="13" spans="1:19" ht="30.95" customHeight="1">
      <c r="A13" s="155"/>
      <c r="B13" s="863">
        <v>7</v>
      </c>
      <c r="C13" s="864"/>
      <c r="D13" s="864"/>
      <c r="E13" s="865" t="s">
        <v>318</v>
      </c>
      <c r="F13" s="866"/>
      <c r="G13" s="848" t="s">
        <v>286</v>
      </c>
      <c r="H13" s="849"/>
      <c r="I13" s="850"/>
      <c r="J13" s="387"/>
      <c r="K13" s="388"/>
      <c r="L13" s="389"/>
      <c r="M13" s="274" t="e">
        <f>INT($M11*12.2%)</f>
        <v>#REF!</v>
      </c>
      <c r="N13" s="389"/>
      <c r="O13" s="397"/>
      <c r="P13" s="391"/>
      <c r="Q13" s="392" t="e">
        <f>K13+M13+O13</f>
        <v>#REF!</v>
      </c>
      <c r="R13" s="202"/>
      <c r="S13" s="157" t="e">
        <f>Q13-#REF!</f>
        <v>#REF!</v>
      </c>
    </row>
    <row r="14" spans="1:19" ht="30.95" customHeight="1">
      <c r="A14" s="155"/>
      <c r="B14" s="867">
        <v>8</v>
      </c>
      <c r="C14" s="868"/>
      <c r="D14" s="868"/>
      <c r="E14" s="875" t="s">
        <v>319</v>
      </c>
      <c r="F14" s="876"/>
      <c r="G14" s="833" t="s">
        <v>287</v>
      </c>
      <c r="H14" s="834"/>
      <c r="I14" s="835"/>
      <c r="J14" s="261"/>
      <c r="K14" s="262"/>
      <c r="L14" s="278"/>
      <c r="M14" s="262"/>
      <c r="N14" s="278"/>
      <c r="O14" s="255" t="e">
        <f>INT(($M11+$M13)*3.4%)</f>
        <v>#REF!</v>
      </c>
      <c r="P14" s="288"/>
      <c r="Q14" s="282" t="e">
        <f t="shared" ref="Q14:Q29" si="6">K14+M14+O14</f>
        <v>#REF!</v>
      </c>
      <c r="R14" s="205"/>
      <c r="S14" s="157" t="e">
        <f>Q14-#REF!</f>
        <v>#REF!</v>
      </c>
    </row>
    <row r="15" spans="1:19" ht="30.95" customHeight="1">
      <c r="A15" s="155"/>
      <c r="B15" s="867">
        <v>9</v>
      </c>
      <c r="C15" s="868"/>
      <c r="D15" s="868"/>
      <c r="E15" s="875" t="s">
        <v>320</v>
      </c>
      <c r="F15" s="876"/>
      <c r="G15" s="833" t="s">
        <v>288</v>
      </c>
      <c r="H15" s="834"/>
      <c r="I15" s="835"/>
      <c r="J15" s="261"/>
      <c r="K15" s="262"/>
      <c r="L15" s="278"/>
      <c r="M15" s="262"/>
      <c r="N15" s="278"/>
      <c r="O15" s="255" t="e">
        <f>INT(($M11+$M13)*0.67%)</f>
        <v>#REF!</v>
      </c>
      <c r="P15" s="288"/>
      <c r="Q15" s="282" t="e">
        <f t="shared" si="6"/>
        <v>#REF!</v>
      </c>
      <c r="R15" s="205"/>
      <c r="S15" s="157" t="e">
        <f>Q15-#REF!</f>
        <v>#REF!</v>
      </c>
    </row>
    <row r="16" spans="1:19" ht="30.95" customHeight="1">
      <c r="A16" s="155"/>
      <c r="B16" s="867">
        <v>10</v>
      </c>
      <c r="C16" s="868"/>
      <c r="D16" s="868"/>
      <c r="E16" s="875" t="s">
        <v>321</v>
      </c>
      <c r="F16" s="876"/>
      <c r="G16" s="833" t="s">
        <v>289</v>
      </c>
      <c r="H16" s="834"/>
      <c r="I16" s="835"/>
      <c r="J16" s="261"/>
      <c r="K16" s="262"/>
      <c r="L16" s="278"/>
      <c r="M16" s="262"/>
      <c r="N16" s="278"/>
      <c r="O16" s="255" t="e">
        <f>INT($M11*1.49%)</f>
        <v>#REF!</v>
      </c>
      <c r="P16" s="288"/>
      <c r="Q16" s="282" t="e">
        <f t="shared" si="6"/>
        <v>#REF!</v>
      </c>
      <c r="R16" s="205"/>
      <c r="S16" s="157" t="e">
        <f>Q16-#REF!</f>
        <v>#REF!</v>
      </c>
    </row>
    <row r="17" spans="1:19" ht="30.95" customHeight="1">
      <c r="A17" s="155"/>
      <c r="B17" s="867">
        <v>11</v>
      </c>
      <c r="C17" s="868"/>
      <c r="D17" s="868"/>
      <c r="E17" s="875" t="s">
        <v>322</v>
      </c>
      <c r="F17" s="876"/>
      <c r="G17" s="833" t="s">
        <v>290</v>
      </c>
      <c r="H17" s="834"/>
      <c r="I17" s="835"/>
      <c r="J17" s="261"/>
      <c r="K17" s="262"/>
      <c r="L17" s="278"/>
      <c r="M17" s="262"/>
      <c r="N17" s="278"/>
      <c r="O17" s="255" t="e">
        <f>INT($M11*2.43%)</f>
        <v>#REF!</v>
      </c>
      <c r="P17" s="288"/>
      <c r="Q17" s="282" t="e">
        <f t="shared" si="6"/>
        <v>#REF!</v>
      </c>
      <c r="R17" s="205"/>
      <c r="S17" s="157" t="e">
        <f>Q17-#REF!</f>
        <v>#REF!</v>
      </c>
    </row>
    <row r="18" spans="1:19" ht="30.95" customHeight="1">
      <c r="A18" s="155"/>
      <c r="B18" s="867">
        <v>12</v>
      </c>
      <c r="C18" s="868"/>
      <c r="D18" s="868"/>
      <c r="E18" s="875" t="s">
        <v>323</v>
      </c>
      <c r="F18" s="876"/>
      <c r="G18" s="833" t="s">
        <v>291</v>
      </c>
      <c r="H18" s="834"/>
      <c r="I18" s="835"/>
      <c r="J18" s="261"/>
      <c r="K18" s="262"/>
      <c r="L18" s="278"/>
      <c r="M18" s="262"/>
      <c r="N18" s="278"/>
      <c r="O18" s="255" t="e">
        <f>INT($M11*2.3%)</f>
        <v>#REF!</v>
      </c>
      <c r="P18" s="288"/>
      <c r="Q18" s="282" t="e">
        <f t="shared" si="6"/>
        <v>#REF!</v>
      </c>
      <c r="R18" s="205"/>
      <c r="S18" s="157" t="e">
        <f>Q18-#REF!</f>
        <v>#REF!</v>
      </c>
    </row>
    <row r="19" spans="1:19" ht="30.95" customHeight="1">
      <c r="A19" s="155"/>
      <c r="B19" s="867">
        <v>13</v>
      </c>
      <c r="C19" s="868"/>
      <c r="D19" s="868"/>
      <c r="E19" s="875" t="s">
        <v>324</v>
      </c>
      <c r="F19" s="876"/>
      <c r="G19" s="833" t="s">
        <v>292</v>
      </c>
      <c r="H19" s="834"/>
      <c r="I19" s="835"/>
      <c r="J19" s="261"/>
      <c r="K19" s="262"/>
      <c r="L19" s="278"/>
      <c r="M19" s="262"/>
      <c r="N19" s="278"/>
      <c r="O19" s="255" t="e">
        <f>INT(($K11+$M13+$M11)*6.3%)</f>
        <v>#REF!</v>
      </c>
      <c r="P19" s="288"/>
      <c r="Q19" s="282" t="e">
        <f t="shared" si="6"/>
        <v>#REF!</v>
      </c>
      <c r="R19" s="205"/>
      <c r="S19" s="157" t="e">
        <f>Q19-#REF!</f>
        <v>#REF!</v>
      </c>
    </row>
    <row r="20" spans="1:19" ht="30.95" customHeight="1">
      <c r="A20" s="155"/>
      <c r="B20" s="867">
        <v>14</v>
      </c>
      <c r="C20" s="868"/>
      <c r="D20" s="868"/>
      <c r="E20" s="875" t="s">
        <v>325</v>
      </c>
      <c r="F20" s="876"/>
      <c r="G20" s="833" t="s">
        <v>293</v>
      </c>
      <c r="H20" s="834"/>
      <c r="I20" s="835"/>
      <c r="J20" s="261"/>
      <c r="K20" s="262"/>
      <c r="L20" s="278"/>
      <c r="M20" s="262"/>
      <c r="N20" s="278"/>
      <c r="O20" s="255" t="e">
        <f>INT(SUM(K11,M11,Q11)*0.5%)</f>
        <v>#REF!</v>
      </c>
      <c r="P20" s="288"/>
      <c r="Q20" s="282" t="e">
        <f t="shared" si="6"/>
        <v>#REF!</v>
      </c>
      <c r="R20" s="205"/>
      <c r="S20" s="157" t="e">
        <f>Q20-#REF!</f>
        <v>#REF!</v>
      </c>
    </row>
    <row r="21" spans="1:19" ht="30.95" customHeight="1">
      <c r="A21" s="155"/>
      <c r="B21" s="867">
        <v>15</v>
      </c>
      <c r="C21" s="868"/>
      <c r="D21" s="868"/>
      <c r="E21" s="875" t="s">
        <v>326</v>
      </c>
      <c r="F21" s="876"/>
      <c r="G21" s="833" t="s">
        <v>294</v>
      </c>
      <c r="H21" s="834"/>
      <c r="I21" s="835"/>
      <c r="J21" s="261"/>
      <c r="K21" s="262"/>
      <c r="L21" s="278"/>
      <c r="M21" s="262"/>
      <c r="N21" s="278"/>
      <c r="O21" s="255" t="e">
        <f>INT(($K11+$M11)*2.48%)</f>
        <v>#REF!</v>
      </c>
      <c r="P21" s="288"/>
      <c r="Q21" s="282" t="e">
        <f t="shared" si="6"/>
        <v>#REF!</v>
      </c>
      <c r="R21" s="205"/>
      <c r="S21" s="157" t="e">
        <f>Q21-#REF!</f>
        <v>#REF!</v>
      </c>
    </row>
    <row r="22" spans="1:19" ht="30.95" customHeight="1">
      <c r="A22" s="155"/>
      <c r="B22" s="871">
        <v>16</v>
      </c>
      <c r="C22" s="872"/>
      <c r="D22" s="872"/>
      <c r="E22" s="873" t="s">
        <v>327</v>
      </c>
      <c r="F22" s="874"/>
      <c r="G22" s="836"/>
      <c r="H22" s="837"/>
      <c r="I22" s="838"/>
      <c r="J22" s="263"/>
      <c r="K22" s="393" t="e">
        <f>SUM(K11:K21)</f>
        <v>#REF!</v>
      </c>
      <c r="L22" s="394"/>
      <c r="M22" s="393" t="e">
        <f>SUM(M11:M21)</f>
        <v>#REF!</v>
      </c>
      <c r="N22" s="394"/>
      <c r="O22" s="323" t="e">
        <f>SUM(O11:O21)</f>
        <v>#REF!</v>
      </c>
      <c r="P22" s="395"/>
      <c r="Q22" s="290" t="e">
        <f t="shared" si="6"/>
        <v>#REF!</v>
      </c>
      <c r="R22" s="214" t="e">
        <f>SUM(Q11:Q21)</f>
        <v>#REF!</v>
      </c>
      <c r="S22" s="157" t="e">
        <f>Q22-#REF!</f>
        <v>#REF!</v>
      </c>
    </row>
    <row r="23" spans="1:19" ht="9" customHeight="1">
      <c r="A23" s="155"/>
      <c r="B23" s="404"/>
      <c r="C23" s="405"/>
      <c r="D23" s="405"/>
      <c r="E23" s="406"/>
      <c r="F23" s="406"/>
      <c r="G23" s="415"/>
      <c r="H23" s="415"/>
      <c r="I23" s="415"/>
      <c r="J23" s="152"/>
      <c r="K23" s="407"/>
      <c r="L23" s="407"/>
      <c r="M23" s="407"/>
      <c r="N23" s="407"/>
      <c r="O23" s="416"/>
      <c r="P23" s="408"/>
      <c r="Q23" s="408"/>
      <c r="R23" s="409"/>
      <c r="S23" s="157"/>
    </row>
    <row r="24" spans="1:19" ht="30.95" customHeight="1">
      <c r="A24" s="155"/>
      <c r="B24" s="863">
        <v>17</v>
      </c>
      <c r="C24" s="864"/>
      <c r="D24" s="864"/>
      <c r="E24" s="865" t="s">
        <v>328</v>
      </c>
      <c r="F24" s="866"/>
      <c r="G24" s="839" t="s">
        <v>295</v>
      </c>
      <c r="H24" s="840"/>
      <c r="I24" s="841"/>
      <c r="J24" s="387"/>
      <c r="K24" s="388"/>
      <c r="L24" s="389"/>
      <c r="M24" s="388"/>
      <c r="N24" s="389"/>
      <c r="O24" s="274" t="e">
        <f>INT($Q22*5%)</f>
        <v>#REF!</v>
      </c>
      <c r="P24" s="391"/>
      <c r="Q24" s="392" t="e">
        <f t="shared" si="6"/>
        <v>#REF!</v>
      </c>
      <c r="R24" s="202"/>
      <c r="S24" s="157" t="e">
        <f>Q24-#REF!</f>
        <v>#REF!</v>
      </c>
    </row>
    <row r="25" spans="1:19" ht="30.95" customHeight="1">
      <c r="A25" s="155"/>
      <c r="B25" s="867">
        <v>18</v>
      </c>
      <c r="C25" s="868"/>
      <c r="D25" s="868"/>
      <c r="E25" s="875" t="s">
        <v>330</v>
      </c>
      <c r="F25" s="876"/>
      <c r="G25" s="842" t="s">
        <v>296</v>
      </c>
      <c r="H25" s="843"/>
      <c r="I25" s="844"/>
      <c r="J25" s="261"/>
      <c r="K25" s="262"/>
      <c r="L25" s="278"/>
      <c r="M25" s="262"/>
      <c r="N25" s="278"/>
      <c r="O25" s="255" t="e">
        <f>INT(($Q22+$O24-$K11)*15%)-243</f>
        <v>#REF!</v>
      </c>
      <c r="P25" s="288"/>
      <c r="Q25" s="282" t="e">
        <f t="shared" si="6"/>
        <v>#REF!</v>
      </c>
      <c r="R25" s="209" t="s">
        <v>341</v>
      </c>
      <c r="S25" s="157" t="e">
        <f>Q25-#REF!</f>
        <v>#REF!</v>
      </c>
    </row>
    <row r="26" spans="1:19" ht="30.95" customHeight="1">
      <c r="A26" s="155"/>
      <c r="B26" s="871">
        <v>19</v>
      </c>
      <c r="C26" s="872"/>
      <c r="D26" s="872"/>
      <c r="E26" s="873" t="s">
        <v>331</v>
      </c>
      <c r="F26" s="874"/>
      <c r="G26" s="845"/>
      <c r="H26" s="846"/>
      <c r="I26" s="847"/>
      <c r="J26" s="263"/>
      <c r="K26" s="393" t="e">
        <f>SUM(K22:K25)</f>
        <v>#REF!</v>
      </c>
      <c r="L26" s="394"/>
      <c r="M26" s="393" t="e">
        <f>SUM(M22:M25)</f>
        <v>#REF!</v>
      </c>
      <c r="N26" s="394"/>
      <c r="O26" s="393" t="e">
        <f>SUM(O22:O25)</f>
        <v>#REF!</v>
      </c>
      <c r="P26" s="395"/>
      <c r="Q26" s="290" t="e">
        <f t="shared" si="6"/>
        <v>#REF!</v>
      </c>
      <c r="R26" s="214" t="e">
        <f>SUM(Q22:Q25)</f>
        <v>#REF!</v>
      </c>
      <c r="S26" s="157" t="e">
        <f>Q26-#REF!</f>
        <v>#REF!</v>
      </c>
    </row>
    <row r="27" spans="1:19" ht="9" customHeight="1">
      <c r="A27" s="155"/>
      <c r="B27" s="404"/>
      <c r="C27" s="405"/>
      <c r="D27" s="405"/>
      <c r="E27" s="406"/>
      <c r="F27" s="406"/>
      <c r="G27" s="417"/>
      <c r="H27" s="417"/>
      <c r="I27" s="417"/>
      <c r="J27" s="152"/>
      <c r="K27" s="407"/>
      <c r="L27" s="407"/>
      <c r="M27" s="407"/>
      <c r="N27" s="407"/>
      <c r="O27" s="407"/>
      <c r="P27" s="408"/>
      <c r="Q27" s="408"/>
      <c r="R27" s="409"/>
      <c r="S27" s="157"/>
    </row>
    <row r="28" spans="1:19" ht="30.95" customHeight="1">
      <c r="A28" s="155"/>
      <c r="B28" s="863">
        <v>20</v>
      </c>
      <c r="C28" s="864"/>
      <c r="D28" s="864"/>
      <c r="E28" s="865" t="s">
        <v>329</v>
      </c>
      <c r="F28" s="866"/>
      <c r="G28" s="839" t="s">
        <v>297</v>
      </c>
      <c r="H28" s="840"/>
      <c r="I28" s="841"/>
      <c r="J28" s="387"/>
      <c r="K28" s="388"/>
      <c r="L28" s="389"/>
      <c r="M28" s="388"/>
      <c r="N28" s="389"/>
      <c r="O28" s="274" t="e">
        <f>INT($Q26*0.1)</f>
        <v>#REF!</v>
      </c>
      <c r="P28" s="391"/>
      <c r="Q28" s="392" t="e">
        <f t="shared" si="6"/>
        <v>#REF!</v>
      </c>
      <c r="R28" s="202"/>
      <c r="S28" s="157" t="e">
        <f>Q28-#REF!</f>
        <v>#REF!</v>
      </c>
    </row>
    <row r="29" spans="1:19" ht="30.95" customHeight="1">
      <c r="A29" s="155"/>
      <c r="B29" s="871">
        <v>21</v>
      </c>
      <c r="C29" s="872"/>
      <c r="D29" s="872"/>
      <c r="E29" s="873" t="s">
        <v>332</v>
      </c>
      <c r="F29" s="874"/>
      <c r="G29" s="821"/>
      <c r="H29" s="822"/>
      <c r="I29" s="823"/>
      <c r="J29" s="263"/>
      <c r="K29" s="393" t="e">
        <f>SUM(K26:K28)</f>
        <v>#REF!</v>
      </c>
      <c r="L29" s="394"/>
      <c r="M29" s="393" t="e">
        <f>SUM(M26:M28)</f>
        <v>#REF!</v>
      </c>
      <c r="N29" s="394"/>
      <c r="O29" s="393" t="e">
        <f>SUM(O26:O28)</f>
        <v>#REF!</v>
      </c>
      <c r="P29" s="395"/>
      <c r="Q29" s="290" t="e">
        <f t="shared" si="6"/>
        <v>#REF!</v>
      </c>
      <c r="R29" s="214" t="e">
        <f>SUM(Q26:Q28)</f>
        <v>#REF!</v>
      </c>
      <c r="S29" s="157" t="e">
        <f>Q29-#REF!</f>
        <v>#REF!</v>
      </c>
    </row>
    <row r="30" spans="1:19" ht="9" customHeight="1">
      <c r="A30" s="155"/>
      <c r="B30" s="404"/>
      <c r="C30" s="405"/>
      <c r="D30" s="405"/>
      <c r="E30" s="406"/>
      <c r="F30" s="406"/>
      <c r="G30" s="118"/>
      <c r="H30" s="118"/>
      <c r="I30" s="118"/>
      <c r="J30" s="152"/>
      <c r="K30" s="407"/>
      <c r="L30" s="407"/>
      <c r="M30" s="407"/>
      <c r="N30" s="407"/>
      <c r="O30" s="407"/>
      <c r="P30" s="408"/>
      <c r="Q30" s="408"/>
      <c r="R30" s="409"/>
      <c r="S30" s="157"/>
    </row>
    <row r="31" spans="1:19" ht="30.95" customHeight="1">
      <c r="A31" s="155"/>
      <c r="B31" s="827" t="s">
        <v>337</v>
      </c>
      <c r="C31" s="828"/>
      <c r="D31" s="828"/>
      <c r="E31" s="828"/>
      <c r="F31" s="829"/>
      <c r="G31" s="382"/>
      <c r="H31" s="398"/>
      <c r="I31" s="399"/>
      <c r="J31" s="387"/>
      <c r="K31" s="388"/>
      <c r="L31" s="389" t="s">
        <v>271</v>
      </c>
      <c r="M31" s="388">
        <f>153241118-79166000</f>
        <v>74075118</v>
      </c>
      <c r="N31" s="389"/>
      <c r="O31" s="392"/>
      <c r="P31" s="391"/>
      <c r="Q31" s="392">
        <f>K31+M31+O31</f>
        <v>74075118</v>
      </c>
      <c r="R31" s="400" t="e">
        <f>Q31-R29</f>
        <v>#REF!</v>
      </c>
      <c r="S31" s="157" t="e">
        <f>Q31-#REF!</f>
        <v>#REF!</v>
      </c>
    </row>
    <row r="32" spans="1:19" ht="30.95" customHeight="1">
      <c r="A32" s="155"/>
      <c r="B32" s="830" t="s">
        <v>340</v>
      </c>
      <c r="C32" s="831"/>
      <c r="D32" s="831"/>
      <c r="E32" s="831"/>
      <c r="F32" s="832"/>
      <c r="G32" s="210"/>
      <c r="H32" s="211"/>
      <c r="I32" s="213">
        <v>0.85</v>
      </c>
      <c r="J32" s="263"/>
      <c r="K32" s="264"/>
      <c r="L32" s="263"/>
      <c r="M32" s="264"/>
      <c r="N32" s="263"/>
      <c r="O32" s="429"/>
      <c r="P32" s="430"/>
      <c r="Q32" s="393" t="e">
        <f>INT(Q29*I32)</f>
        <v>#REF!</v>
      </c>
      <c r="R32" s="214" t="e">
        <f>Q31-Q32</f>
        <v>#REF!</v>
      </c>
      <c r="S32" s="157" t="e">
        <f>Q32-#REF!</f>
        <v>#REF!</v>
      </c>
    </row>
    <row r="33" spans="1:19" ht="23.1" customHeight="1">
      <c r="A33" s="155"/>
      <c r="B33" s="215" t="s">
        <v>0</v>
      </c>
      <c r="C33" s="216"/>
      <c r="D33" s="216"/>
      <c r="E33" s="216"/>
      <c r="F33" s="217"/>
      <c r="G33" s="301"/>
      <c r="H33" s="234"/>
      <c r="I33" s="235"/>
      <c r="J33" s="265"/>
      <c r="K33" s="266" t="e">
        <f>SUM(K34,K74)</f>
        <v>#REF!</v>
      </c>
      <c r="L33" s="265"/>
      <c r="M33" s="266" t="e">
        <f>SUM(M34,M74)</f>
        <v>#REF!</v>
      </c>
      <c r="N33" s="265"/>
      <c r="O33" s="266" t="e">
        <f>SUM(O34,O74)</f>
        <v>#REF!</v>
      </c>
      <c r="P33" s="291"/>
      <c r="Q33" s="286" t="e">
        <f>SUM(Q34,Q74)</f>
        <v>#REF!</v>
      </c>
      <c r="R33" s="218"/>
      <c r="S33" s="155"/>
    </row>
    <row r="34" spans="1:19" ht="23.1" customHeight="1">
      <c r="A34" s="155"/>
      <c r="B34" s="302"/>
      <c r="C34" s="207" t="s">
        <v>22</v>
      </c>
      <c r="D34" s="207"/>
      <c r="E34" s="207"/>
      <c r="F34" s="208"/>
      <c r="G34" s="303"/>
      <c r="H34" s="237"/>
      <c r="I34" s="238"/>
      <c r="J34" s="267"/>
      <c r="K34" s="268" t="e">
        <f>SUM(K41,K49,K56,K61,K65,K72)</f>
        <v>#REF!</v>
      </c>
      <c r="L34" s="279"/>
      <c r="M34" s="268" t="e">
        <f>SUM(M41,M49,M56,M61,M65,M72)</f>
        <v>#REF!</v>
      </c>
      <c r="N34" s="279"/>
      <c r="O34" s="268" t="e">
        <f>SUM(O41,O49,O56,O61,O65,O72)</f>
        <v>#REF!</v>
      </c>
      <c r="P34" s="292"/>
      <c r="Q34" s="284" t="e">
        <f>SUM(Q41,Q49,Q56,Q61,Q65,Q72)</f>
        <v>#REF!</v>
      </c>
      <c r="R34" s="220"/>
      <c r="S34" s="155"/>
    </row>
    <row r="35" spans="1:19" ht="23.1" customHeight="1">
      <c r="A35" s="155"/>
      <c r="B35" s="302"/>
      <c r="C35" s="207" t="s">
        <v>23</v>
      </c>
      <c r="D35" s="304"/>
      <c r="E35" s="207"/>
      <c r="F35" s="208"/>
      <c r="G35" s="305"/>
      <c r="H35" s="240"/>
      <c r="I35" s="306"/>
      <c r="J35" s="269"/>
      <c r="K35" s="270"/>
      <c r="L35" s="269"/>
      <c r="M35" s="270"/>
      <c r="N35" s="269"/>
      <c r="O35" s="284"/>
      <c r="P35" s="292"/>
      <c r="Q35" s="284"/>
      <c r="R35" s="221"/>
      <c r="S35" s="155"/>
    </row>
    <row r="36" spans="1:19" ht="23.1" customHeight="1">
      <c r="A36" s="155"/>
      <c r="B36" s="302"/>
      <c r="C36" s="222"/>
      <c r="D36" s="222"/>
      <c r="E36" s="222" t="s">
        <v>24</v>
      </c>
      <c r="F36" s="223"/>
      <c r="G36" s="303" t="s">
        <v>26</v>
      </c>
      <c r="H36" s="237" t="s">
        <v>6</v>
      </c>
      <c r="I36" s="241">
        <f>물집!L10</f>
        <v>5</v>
      </c>
      <c r="J36" s="267" t="e">
        <f>일위목록!H6</f>
        <v>#REF!</v>
      </c>
      <c r="K36" s="255" t="e">
        <f>ROUNDDOWN(I36*J36,0)</f>
        <v>#REF!</v>
      </c>
      <c r="L36" s="267" t="e">
        <f>일위목록!J6</f>
        <v>#REF!</v>
      </c>
      <c r="M36" s="255" t="e">
        <f>ROUNDDOWN(I36*L36,0)</f>
        <v>#REF!</v>
      </c>
      <c r="N36" s="267" t="e">
        <f>일위목록!L6</f>
        <v>#REF!</v>
      </c>
      <c r="O36" s="255" t="e">
        <f>ROUNDDOWN(I36*N36,0)</f>
        <v>#REF!</v>
      </c>
      <c r="P36" s="293" t="e">
        <f>J36+L36+N36</f>
        <v>#REF!</v>
      </c>
      <c r="Q36" s="294" t="e">
        <f>K36+M36+O36</f>
        <v>#REF!</v>
      </c>
      <c r="R36" s="220" t="s">
        <v>153</v>
      </c>
      <c r="S36" s="155"/>
    </row>
    <row r="37" spans="1:19" ht="23.1" customHeight="1">
      <c r="A37" s="155"/>
      <c r="B37" s="224"/>
      <c r="C37" s="222"/>
      <c r="D37" s="222"/>
      <c r="E37" s="222"/>
      <c r="F37" s="223"/>
      <c r="G37" s="303" t="s">
        <v>27</v>
      </c>
      <c r="H37" s="237" t="s">
        <v>6</v>
      </c>
      <c r="I37" s="241">
        <f>물집!L11</f>
        <v>5</v>
      </c>
      <c r="J37" s="267" t="e">
        <f>일위목록!H7</f>
        <v>#REF!</v>
      </c>
      <c r="K37" s="255" t="e">
        <f>ROUNDDOWN(I37*J37,0)</f>
        <v>#REF!</v>
      </c>
      <c r="L37" s="267" t="e">
        <f>일위목록!J7</f>
        <v>#REF!</v>
      </c>
      <c r="M37" s="255" t="e">
        <f>ROUNDDOWN(I37*L37,0)</f>
        <v>#REF!</v>
      </c>
      <c r="N37" s="267" t="e">
        <f>일위목록!L7</f>
        <v>#REF!</v>
      </c>
      <c r="O37" s="255" t="e">
        <f>ROUNDDOWN(I37*N37,0)</f>
        <v>#REF!</v>
      </c>
      <c r="P37" s="293" t="e">
        <f t="shared" ref="P37:Q40" si="7">J37+L37+N37</f>
        <v>#REF!</v>
      </c>
      <c r="Q37" s="294" t="e">
        <f t="shared" si="7"/>
        <v>#REF!</v>
      </c>
      <c r="R37" s="220" t="s">
        <v>68</v>
      </c>
      <c r="S37" s="155"/>
    </row>
    <row r="38" spans="1:19" ht="23.1" customHeight="1">
      <c r="A38" s="155"/>
      <c r="B38" s="302"/>
      <c r="C38" s="222"/>
      <c r="D38" s="222"/>
      <c r="E38" s="222" t="s">
        <v>19</v>
      </c>
      <c r="F38" s="223"/>
      <c r="G38" s="303" t="s">
        <v>26</v>
      </c>
      <c r="H38" s="237" t="s">
        <v>6</v>
      </c>
      <c r="I38" s="241">
        <f>물집!L12</f>
        <v>5</v>
      </c>
      <c r="J38" s="267" t="e">
        <f>일위목록!H8</f>
        <v>#REF!</v>
      </c>
      <c r="K38" s="255" t="e">
        <f>ROUNDDOWN(I38*J38,0)</f>
        <v>#REF!</v>
      </c>
      <c r="L38" s="267" t="e">
        <f>일위목록!J8</f>
        <v>#REF!</v>
      </c>
      <c r="M38" s="255" t="e">
        <f>ROUNDDOWN(I38*L38,0)</f>
        <v>#REF!</v>
      </c>
      <c r="N38" s="267" t="e">
        <f>일위목록!L8</f>
        <v>#REF!</v>
      </c>
      <c r="O38" s="255" t="e">
        <f>ROUNDDOWN(I38*N38,0)</f>
        <v>#REF!</v>
      </c>
      <c r="P38" s="293" t="e">
        <f t="shared" si="7"/>
        <v>#REF!</v>
      </c>
      <c r="Q38" s="294" t="e">
        <f t="shared" si="7"/>
        <v>#REF!</v>
      </c>
      <c r="R38" s="220" t="s">
        <v>274</v>
      </c>
      <c r="S38" s="155"/>
    </row>
    <row r="39" spans="1:19" ht="23.1" customHeight="1">
      <c r="A39" s="155"/>
      <c r="B39" s="224"/>
      <c r="C39" s="222"/>
      <c r="D39" s="222"/>
      <c r="E39" s="222"/>
      <c r="F39" s="223"/>
      <c r="G39" s="303" t="s">
        <v>27</v>
      </c>
      <c r="H39" s="237" t="s">
        <v>6</v>
      </c>
      <c r="I39" s="241">
        <f>물집!L13</f>
        <v>5</v>
      </c>
      <c r="J39" s="267" t="e">
        <f>일위목록!H9</f>
        <v>#REF!</v>
      </c>
      <c r="K39" s="255" t="e">
        <f>ROUNDDOWN(I39*J39,0)</f>
        <v>#REF!</v>
      </c>
      <c r="L39" s="267" t="e">
        <f>일위목록!J9</f>
        <v>#REF!</v>
      </c>
      <c r="M39" s="255" t="e">
        <f>ROUNDDOWN(I39*L39,0)</f>
        <v>#REF!</v>
      </c>
      <c r="N39" s="267" t="e">
        <f>일위목록!L9</f>
        <v>#REF!</v>
      </c>
      <c r="O39" s="255" t="e">
        <f>ROUNDDOWN(I39*N39,0)</f>
        <v>#REF!</v>
      </c>
      <c r="P39" s="293" t="e">
        <f t="shared" si="7"/>
        <v>#REF!</v>
      </c>
      <c r="Q39" s="294" t="e">
        <f t="shared" si="7"/>
        <v>#REF!</v>
      </c>
      <c r="R39" s="220" t="s">
        <v>71</v>
      </c>
      <c r="S39" s="155"/>
    </row>
    <row r="40" spans="1:19" ht="23.1" customHeight="1">
      <c r="A40" s="155"/>
      <c r="B40" s="302"/>
      <c r="C40" s="222"/>
      <c r="D40" s="222"/>
      <c r="E40" s="222" t="s">
        <v>275</v>
      </c>
      <c r="F40" s="223"/>
      <c r="G40" s="303" t="s">
        <v>25</v>
      </c>
      <c r="H40" s="237" t="s">
        <v>6</v>
      </c>
      <c r="I40" s="241">
        <f>물집!L14</f>
        <v>5</v>
      </c>
      <c r="J40" s="267" t="e">
        <f>일위목록!H10</f>
        <v>#REF!</v>
      </c>
      <c r="K40" s="255" t="e">
        <f>ROUNDDOWN(I40*J40,0)</f>
        <v>#REF!</v>
      </c>
      <c r="L40" s="267" t="e">
        <f>일위목록!J10</f>
        <v>#REF!</v>
      </c>
      <c r="M40" s="255" t="e">
        <f>ROUNDDOWN(I40*L40,0)</f>
        <v>#REF!</v>
      </c>
      <c r="N40" s="267" t="e">
        <f>일위목록!L10</f>
        <v>#REF!</v>
      </c>
      <c r="O40" s="255" t="e">
        <f>ROUNDDOWN(I40*N40,0)</f>
        <v>#REF!</v>
      </c>
      <c r="P40" s="293" t="e">
        <f t="shared" si="7"/>
        <v>#REF!</v>
      </c>
      <c r="Q40" s="294" t="e">
        <f t="shared" si="7"/>
        <v>#REF!</v>
      </c>
      <c r="R40" s="220" t="s">
        <v>72</v>
      </c>
      <c r="S40" s="155"/>
    </row>
    <row r="41" spans="1:19" ht="23.1" customHeight="1">
      <c r="A41" s="155"/>
      <c r="B41" s="812" t="s">
        <v>34</v>
      </c>
      <c r="C41" s="813"/>
      <c r="D41" s="813"/>
      <c r="E41" s="813"/>
      <c r="F41" s="814"/>
      <c r="G41" s="307"/>
      <c r="H41" s="243"/>
      <c r="I41" s="244"/>
      <c r="J41" s="279"/>
      <c r="K41" s="268" t="e">
        <f>SUM(K36:K40)</f>
        <v>#REF!</v>
      </c>
      <c r="L41" s="279"/>
      <c r="M41" s="268" t="e">
        <f>SUM(M36:M40)</f>
        <v>#REF!</v>
      </c>
      <c r="N41" s="279"/>
      <c r="O41" s="268" t="e">
        <f>SUM(O36:O40)</f>
        <v>#REF!</v>
      </c>
      <c r="P41" s="292"/>
      <c r="Q41" s="284" t="e">
        <f>SUM(Q36:Q40)</f>
        <v>#REF!</v>
      </c>
      <c r="R41" s="225"/>
      <c r="S41" s="155"/>
    </row>
    <row r="42" spans="1:19" ht="23.1" customHeight="1">
      <c r="A42" s="155"/>
      <c r="B42" s="224"/>
      <c r="C42" s="222"/>
      <c r="D42" s="222"/>
      <c r="E42" s="222"/>
      <c r="F42" s="223"/>
      <c r="G42" s="303"/>
      <c r="H42" s="237"/>
      <c r="I42" s="241"/>
      <c r="J42" s="267"/>
      <c r="K42" s="255"/>
      <c r="L42" s="267"/>
      <c r="M42" s="255"/>
      <c r="N42" s="267"/>
      <c r="O42" s="284"/>
      <c r="P42" s="292"/>
      <c r="Q42" s="284"/>
      <c r="R42" s="220"/>
      <c r="S42" s="155"/>
    </row>
    <row r="43" spans="1:19" ht="23.1" customHeight="1">
      <c r="A43" s="155"/>
      <c r="B43" s="302"/>
      <c r="C43" s="207"/>
      <c r="D43" s="207" t="s">
        <v>86</v>
      </c>
      <c r="E43" s="207"/>
      <c r="F43" s="208"/>
      <c r="G43" s="305"/>
      <c r="H43" s="240"/>
      <c r="I43" s="241"/>
      <c r="J43" s="267"/>
      <c r="K43" s="255"/>
      <c r="L43" s="267"/>
      <c r="M43" s="255"/>
      <c r="N43" s="267"/>
      <c r="O43" s="284"/>
      <c r="P43" s="292"/>
      <c r="Q43" s="284"/>
      <c r="R43" s="221"/>
      <c r="S43" s="155"/>
    </row>
    <row r="44" spans="1:19" ht="23.1" customHeight="1">
      <c r="A44" s="155"/>
      <c r="B44" s="302"/>
      <c r="C44" s="222"/>
      <c r="D44" s="222"/>
      <c r="E44" s="222" t="s">
        <v>87</v>
      </c>
      <c r="F44" s="223"/>
      <c r="G44" s="303" t="s">
        <v>26</v>
      </c>
      <c r="H44" s="237" t="s">
        <v>6</v>
      </c>
      <c r="I44" s="241">
        <f>물집!L17</f>
        <v>10</v>
      </c>
      <c r="J44" s="267" t="e">
        <f>일위목록!H11</f>
        <v>#REF!</v>
      </c>
      <c r="K44" s="255" t="e">
        <f>ROUNDDOWN(I44*J44,0)</f>
        <v>#REF!</v>
      </c>
      <c r="L44" s="267" t="e">
        <f>일위목록!J11</f>
        <v>#REF!</v>
      </c>
      <c r="M44" s="255" t="e">
        <f>ROUNDDOWN(I44*L44,0)</f>
        <v>#REF!</v>
      </c>
      <c r="N44" s="267" t="e">
        <f>일위목록!L11</f>
        <v>#REF!</v>
      </c>
      <c r="O44" s="255" t="e">
        <f>ROUNDDOWN(I44*N44,0)</f>
        <v>#REF!</v>
      </c>
      <c r="P44" s="293" t="e">
        <f t="shared" ref="P44:Q48" si="8">J44+L44+N44</f>
        <v>#REF!</v>
      </c>
      <c r="Q44" s="294" t="e">
        <f t="shared" si="8"/>
        <v>#REF!</v>
      </c>
      <c r="R44" s="220" t="s">
        <v>156</v>
      </c>
      <c r="S44" s="155"/>
    </row>
    <row r="45" spans="1:19" ht="23.1" customHeight="1">
      <c r="A45" s="155"/>
      <c r="B45" s="224"/>
      <c r="C45" s="222"/>
      <c r="D45" s="222"/>
      <c r="E45" s="222"/>
      <c r="F45" s="223"/>
      <c r="G45" s="303" t="s">
        <v>27</v>
      </c>
      <c r="H45" s="237" t="s">
        <v>6</v>
      </c>
      <c r="I45" s="241">
        <f>물집!L18</f>
        <v>15</v>
      </c>
      <c r="J45" s="267" t="e">
        <f>일위목록!H12</f>
        <v>#REF!</v>
      </c>
      <c r="K45" s="255" t="e">
        <f>ROUNDDOWN(I45*J45,0)</f>
        <v>#REF!</v>
      </c>
      <c r="L45" s="267" t="e">
        <f>일위목록!J12</f>
        <v>#REF!</v>
      </c>
      <c r="M45" s="255" t="e">
        <f>ROUNDDOWN(I45*L45,0)</f>
        <v>#REF!</v>
      </c>
      <c r="N45" s="267" t="e">
        <f>일위목록!L12</f>
        <v>#REF!</v>
      </c>
      <c r="O45" s="255" t="e">
        <f>ROUNDDOWN(I45*N45,0)</f>
        <v>#REF!</v>
      </c>
      <c r="P45" s="293" t="e">
        <f t="shared" si="8"/>
        <v>#REF!</v>
      </c>
      <c r="Q45" s="294" t="e">
        <f t="shared" si="8"/>
        <v>#REF!</v>
      </c>
      <c r="R45" s="220" t="s">
        <v>58</v>
      </c>
      <c r="S45" s="155"/>
    </row>
    <row r="46" spans="1:19" ht="23.1" customHeight="1">
      <c r="A46" s="155"/>
      <c r="B46" s="302"/>
      <c r="C46" s="222"/>
      <c r="D46" s="222"/>
      <c r="E46" s="222" t="s">
        <v>20</v>
      </c>
      <c r="F46" s="223"/>
      <c r="G46" s="303" t="s">
        <v>26</v>
      </c>
      <c r="H46" s="237" t="s">
        <v>6</v>
      </c>
      <c r="I46" s="241">
        <f>물집!L19</f>
        <v>10</v>
      </c>
      <c r="J46" s="267" t="e">
        <f>일위목록!H13</f>
        <v>#REF!</v>
      </c>
      <c r="K46" s="255" t="e">
        <f>ROUNDDOWN(I46*J46,0)</f>
        <v>#REF!</v>
      </c>
      <c r="L46" s="267" t="e">
        <f>일위목록!J13</f>
        <v>#REF!</v>
      </c>
      <c r="M46" s="255" t="e">
        <f>ROUNDDOWN(I46*L46,0)</f>
        <v>#REF!</v>
      </c>
      <c r="N46" s="267" t="e">
        <f>일위목록!L13</f>
        <v>#REF!</v>
      </c>
      <c r="O46" s="255" t="e">
        <f>ROUNDDOWN(I46*N46,0)</f>
        <v>#REF!</v>
      </c>
      <c r="P46" s="293" t="e">
        <f t="shared" si="8"/>
        <v>#REF!</v>
      </c>
      <c r="Q46" s="294" t="e">
        <f t="shared" si="8"/>
        <v>#REF!</v>
      </c>
      <c r="R46" s="220" t="s">
        <v>59</v>
      </c>
      <c r="S46" s="155"/>
    </row>
    <row r="47" spans="1:19" ht="23.1" customHeight="1">
      <c r="A47" s="155"/>
      <c r="B47" s="224"/>
      <c r="C47" s="222"/>
      <c r="D47" s="222"/>
      <c r="E47" s="222"/>
      <c r="F47" s="223"/>
      <c r="G47" s="303" t="s">
        <v>27</v>
      </c>
      <c r="H47" s="237" t="s">
        <v>6</v>
      </c>
      <c r="I47" s="241">
        <f>물집!L20</f>
        <v>10</v>
      </c>
      <c r="J47" s="267" t="e">
        <f>일위목록!H14</f>
        <v>#REF!</v>
      </c>
      <c r="K47" s="255" t="e">
        <f>ROUNDDOWN(I47*J47,0)</f>
        <v>#REF!</v>
      </c>
      <c r="L47" s="267" t="e">
        <f>일위목록!J14</f>
        <v>#REF!</v>
      </c>
      <c r="M47" s="255" t="e">
        <f>ROUNDDOWN(I47*L47,0)</f>
        <v>#REF!</v>
      </c>
      <c r="N47" s="267" t="e">
        <f>일위목록!L14</f>
        <v>#REF!</v>
      </c>
      <c r="O47" s="255" t="e">
        <f>ROUNDDOWN(I47*N47,0)</f>
        <v>#REF!</v>
      </c>
      <c r="P47" s="293" t="e">
        <f t="shared" si="8"/>
        <v>#REF!</v>
      </c>
      <c r="Q47" s="294" t="e">
        <f t="shared" si="8"/>
        <v>#REF!</v>
      </c>
      <c r="R47" s="220" t="s">
        <v>60</v>
      </c>
      <c r="S47" s="155"/>
    </row>
    <row r="48" spans="1:19" ht="23.1" customHeight="1">
      <c r="A48" s="155"/>
      <c r="B48" s="302"/>
      <c r="C48" s="222"/>
      <c r="D48" s="222"/>
      <c r="E48" s="222" t="s">
        <v>82</v>
      </c>
      <c r="F48" s="223"/>
      <c r="G48" s="303" t="s">
        <v>25</v>
      </c>
      <c r="H48" s="237" t="s">
        <v>6</v>
      </c>
      <c r="I48" s="241">
        <f>물집!L21</f>
        <v>10</v>
      </c>
      <c r="J48" s="267" t="e">
        <f>일위목록!H15</f>
        <v>#REF!</v>
      </c>
      <c r="K48" s="255" t="e">
        <f>ROUNDDOWN(I48*J48,0)</f>
        <v>#REF!</v>
      </c>
      <c r="L48" s="267" t="e">
        <f>일위목록!J15</f>
        <v>#REF!</v>
      </c>
      <c r="M48" s="255" t="e">
        <f>ROUNDDOWN(I48*L48,0)</f>
        <v>#REF!</v>
      </c>
      <c r="N48" s="267" t="e">
        <f>일위목록!L15</f>
        <v>#REF!</v>
      </c>
      <c r="O48" s="255" t="e">
        <f>ROUNDDOWN(I48*N48,0)</f>
        <v>#REF!</v>
      </c>
      <c r="P48" s="293" t="e">
        <f t="shared" si="8"/>
        <v>#REF!</v>
      </c>
      <c r="Q48" s="294" t="e">
        <f t="shared" si="8"/>
        <v>#REF!</v>
      </c>
      <c r="R48" s="220" t="s">
        <v>157</v>
      </c>
      <c r="S48" s="155"/>
    </row>
    <row r="49" spans="1:19" ht="23.1" customHeight="1">
      <c r="A49" s="155"/>
      <c r="B49" s="812" t="s">
        <v>34</v>
      </c>
      <c r="C49" s="813"/>
      <c r="D49" s="813"/>
      <c r="E49" s="813"/>
      <c r="F49" s="814"/>
      <c r="G49" s="307"/>
      <c r="H49" s="243"/>
      <c r="I49" s="244"/>
      <c r="J49" s="279"/>
      <c r="K49" s="268" t="e">
        <f>SUM(K44:K48)</f>
        <v>#REF!</v>
      </c>
      <c r="L49" s="279"/>
      <c r="M49" s="268" t="e">
        <f>SUM(M44:M48)</f>
        <v>#REF!</v>
      </c>
      <c r="N49" s="279"/>
      <c r="O49" s="268" t="e">
        <f>SUM(O44:O48)</f>
        <v>#REF!</v>
      </c>
      <c r="P49" s="292"/>
      <c r="Q49" s="284" t="e">
        <f>SUM(Q44:Q48)</f>
        <v>#REF!</v>
      </c>
      <c r="R49" s="225"/>
      <c r="S49" s="155"/>
    </row>
    <row r="50" spans="1:19" ht="23.1" customHeight="1">
      <c r="A50" s="155"/>
      <c r="B50" s="224"/>
      <c r="C50" s="222"/>
      <c r="D50" s="222"/>
      <c r="E50" s="222"/>
      <c r="F50" s="223"/>
      <c r="G50" s="303"/>
      <c r="H50" s="237"/>
      <c r="I50" s="241"/>
      <c r="J50" s="267"/>
      <c r="K50" s="255"/>
      <c r="L50" s="267"/>
      <c r="M50" s="255"/>
      <c r="N50" s="267"/>
      <c r="O50" s="284"/>
      <c r="P50" s="292"/>
      <c r="Q50" s="284"/>
      <c r="R50" s="220"/>
      <c r="S50" s="155"/>
    </row>
    <row r="51" spans="1:19" ht="23.1" customHeight="1">
      <c r="A51" s="155"/>
      <c r="B51" s="302"/>
      <c r="C51" s="207"/>
      <c r="D51" s="207" t="s">
        <v>88</v>
      </c>
      <c r="E51" s="207"/>
      <c r="F51" s="208"/>
      <c r="G51" s="305"/>
      <c r="H51" s="240"/>
      <c r="I51" s="241"/>
      <c r="J51" s="267"/>
      <c r="K51" s="255"/>
      <c r="L51" s="267"/>
      <c r="M51" s="255"/>
      <c r="N51" s="267"/>
      <c r="O51" s="284"/>
      <c r="P51" s="292"/>
      <c r="Q51" s="284"/>
      <c r="R51" s="221"/>
      <c r="S51" s="155"/>
    </row>
    <row r="52" spans="1:19" ht="23.1" customHeight="1">
      <c r="A52" s="155"/>
      <c r="B52" s="302"/>
      <c r="C52" s="222"/>
      <c r="D52" s="222"/>
      <c r="E52" s="222" t="s">
        <v>30</v>
      </c>
      <c r="F52" s="223"/>
      <c r="G52" s="303" t="s">
        <v>26</v>
      </c>
      <c r="H52" s="237" t="s">
        <v>6</v>
      </c>
      <c r="I52" s="241">
        <f>물집!L24</f>
        <v>10</v>
      </c>
      <c r="J52" s="267" t="e">
        <f>일위목록!H16</f>
        <v>#REF!</v>
      </c>
      <c r="K52" s="255" t="e">
        <f>ROUNDDOWN(I52*J52,0)</f>
        <v>#REF!</v>
      </c>
      <c r="L52" s="267" t="e">
        <f>일위목록!J16</f>
        <v>#REF!</v>
      </c>
      <c r="M52" s="255" t="e">
        <f>ROUNDDOWN(I52*L52,0)</f>
        <v>#REF!</v>
      </c>
      <c r="N52" s="267" t="e">
        <f>일위목록!L16</f>
        <v>#REF!</v>
      </c>
      <c r="O52" s="255" t="e">
        <f>ROUNDDOWN(I52*N52,0)</f>
        <v>#REF!</v>
      </c>
      <c r="P52" s="293" t="e">
        <f t="shared" ref="P52:Q55" si="9">J52+L52+N52</f>
        <v>#REF!</v>
      </c>
      <c r="Q52" s="294" t="e">
        <f t="shared" si="9"/>
        <v>#REF!</v>
      </c>
      <c r="R52" s="220" t="s">
        <v>158</v>
      </c>
      <c r="S52" s="155"/>
    </row>
    <row r="53" spans="1:19" ht="23.1" customHeight="1">
      <c r="A53" s="155"/>
      <c r="B53" s="224"/>
      <c r="C53" s="222"/>
      <c r="D53" s="222"/>
      <c r="E53" s="222"/>
      <c r="F53" s="223"/>
      <c r="G53" s="303" t="s">
        <v>27</v>
      </c>
      <c r="H53" s="237" t="s">
        <v>6</v>
      </c>
      <c r="I53" s="241">
        <f>물집!L25</f>
        <v>350</v>
      </c>
      <c r="J53" s="267" t="e">
        <f>일위목록!H17</f>
        <v>#REF!</v>
      </c>
      <c r="K53" s="255" t="e">
        <f>ROUNDDOWN(I53*J53,0)</f>
        <v>#REF!</v>
      </c>
      <c r="L53" s="267" t="e">
        <f>일위목록!J17</f>
        <v>#REF!</v>
      </c>
      <c r="M53" s="255" t="e">
        <f>ROUNDDOWN(I53*L53,0)</f>
        <v>#REF!</v>
      </c>
      <c r="N53" s="267" t="e">
        <f>일위목록!L17</f>
        <v>#REF!</v>
      </c>
      <c r="O53" s="255" t="e">
        <f>ROUNDDOWN(I53*N53,0)</f>
        <v>#REF!</v>
      </c>
      <c r="P53" s="293" t="e">
        <f t="shared" si="9"/>
        <v>#REF!</v>
      </c>
      <c r="Q53" s="294" t="e">
        <f t="shared" si="9"/>
        <v>#REF!</v>
      </c>
      <c r="R53" s="220" t="s">
        <v>99</v>
      </c>
      <c r="S53" s="155"/>
    </row>
    <row r="54" spans="1:19" ht="23.1" customHeight="1">
      <c r="A54" s="155"/>
      <c r="B54" s="302"/>
      <c r="C54" s="222"/>
      <c r="D54" s="222"/>
      <c r="E54" s="222" t="s">
        <v>21</v>
      </c>
      <c r="F54" s="223"/>
      <c r="G54" s="303" t="s">
        <v>26</v>
      </c>
      <c r="H54" s="237" t="s">
        <v>6</v>
      </c>
      <c r="I54" s="241">
        <f>물집!L26</f>
        <v>10</v>
      </c>
      <c r="J54" s="267" t="e">
        <f>일위목록!H18</f>
        <v>#REF!</v>
      </c>
      <c r="K54" s="255" t="e">
        <f>ROUNDDOWN(I54*J54,0)</f>
        <v>#REF!</v>
      </c>
      <c r="L54" s="267" t="e">
        <f>일위목록!J18</f>
        <v>#REF!</v>
      </c>
      <c r="M54" s="255" t="e">
        <f>ROUNDDOWN(I54*L54,0)</f>
        <v>#REF!</v>
      </c>
      <c r="N54" s="267" t="e">
        <f>일위목록!L18</f>
        <v>#REF!</v>
      </c>
      <c r="O54" s="255" t="e">
        <f>ROUNDDOWN(I54*N54,0)</f>
        <v>#REF!</v>
      </c>
      <c r="P54" s="293" t="e">
        <f t="shared" si="9"/>
        <v>#REF!</v>
      </c>
      <c r="Q54" s="294" t="e">
        <f t="shared" si="9"/>
        <v>#REF!</v>
      </c>
      <c r="R54" s="220" t="s">
        <v>100</v>
      </c>
      <c r="S54" s="155"/>
    </row>
    <row r="55" spans="1:19" ht="23.1" customHeight="1">
      <c r="A55" s="155"/>
      <c r="B55" s="224"/>
      <c r="C55" s="222"/>
      <c r="D55" s="222"/>
      <c r="E55" s="222"/>
      <c r="F55" s="223"/>
      <c r="G55" s="303" t="s">
        <v>27</v>
      </c>
      <c r="H55" s="237" t="s">
        <v>6</v>
      </c>
      <c r="I55" s="241">
        <f>물집!L27</f>
        <v>10</v>
      </c>
      <c r="J55" s="267" t="e">
        <f>일위목록!H19</f>
        <v>#REF!</v>
      </c>
      <c r="K55" s="255" t="e">
        <f>ROUNDDOWN(I55*J55,0)</f>
        <v>#REF!</v>
      </c>
      <c r="L55" s="267" t="e">
        <f>일위목록!J19</f>
        <v>#REF!</v>
      </c>
      <c r="M55" s="255" t="e">
        <f>ROUNDDOWN(I55*L55,0)</f>
        <v>#REF!</v>
      </c>
      <c r="N55" s="267" t="e">
        <f>일위목록!L19</f>
        <v>#REF!</v>
      </c>
      <c r="O55" s="255" t="e">
        <f>ROUNDDOWN(I55*N55,0)</f>
        <v>#REF!</v>
      </c>
      <c r="P55" s="293" t="e">
        <f t="shared" si="9"/>
        <v>#REF!</v>
      </c>
      <c r="Q55" s="294" t="e">
        <f t="shared" si="9"/>
        <v>#REF!</v>
      </c>
      <c r="R55" s="220" t="s">
        <v>101</v>
      </c>
      <c r="S55" s="155"/>
    </row>
    <row r="56" spans="1:19" ht="23.1" customHeight="1">
      <c r="A56" s="155"/>
      <c r="B56" s="812" t="s">
        <v>34</v>
      </c>
      <c r="C56" s="813"/>
      <c r="D56" s="813"/>
      <c r="E56" s="813"/>
      <c r="F56" s="814"/>
      <c r="G56" s="307"/>
      <c r="H56" s="243"/>
      <c r="I56" s="244"/>
      <c r="J56" s="279"/>
      <c r="K56" s="268" t="e">
        <f>SUM(K52:K55)</f>
        <v>#REF!</v>
      </c>
      <c r="L56" s="279"/>
      <c r="M56" s="268" t="e">
        <f>SUM(M52:M55)</f>
        <v>#REF!</v>
      </c>
      <c r="N56" s="279"/>
      <c r="O56" s="268" t="e">
        <f>SUM(O52:O55)</f>
        <v>#REF!</v>
      </c>
      <c r="P56" s="292"/>
      <c r="Q56" s="284" t="e">
        <f>SUM(Q52:Q55)</f>
        <v>#REF!</v>
      </c>
      <c r="R56" s="225"/>
      <c r="S56" s="155"/>
    </row>
    <row r="57" spans="1:19" ht="23.1" customHeight="1">
      <c r="A57" s="155"/>
      <c r="B57" s="224"/>
      <c r="C57" s="222"/>
      <c r="D57" s="222"/>
      <c r="E57" s="222"/>
      <c r="F57" s="223"/>
      <c r="G57" s="303"/>
      <c r="H57" s="237"/>
      <c r="I57" s="241"/>
      <c r="J57" s="267"/>
      <c r="K57" s="255"/>
      <c r="L57" s="267"/>
      <c r="M57" s="255"/>
      <c r="N57" s="267"/>
      <c r="O57" s="284"/>
      <c r="P57" s="292"/>
      <c r="Q57" s="284"/>
      <c r="R57" s="220"/>
      <c r="S57" s="155"/>
    </row>
    <row r="58" spans="1:19" ht="23.1" customHeight="1">
      <c r="A58" s="155"/>
      <c r="B58" s="302"/>
      <c r="C58" s="207"/>
      <c r="D58" s="207" t="s">
        <v>89</v>
      </c>
      <c r="E58" s="207"/>
      <c r="F58" s="208"/>
      <c r="G58" s="303"/>
      <c r="H58" s="237"/>
      <c r="I58" s="241"/>
      <c r="J58" s="267"/>
      <c r="K58" s="255"/>
      <c r="L58" s="267"/>
      <c r="M58" s="255"/>
      <c r="N58" s="267"/>
      <c r="O58" s="284"/>
      <c r="P58" s="292"/>
      <c r="Q58" s="284"/>
      <c r="R58" s="220"/>
      <c r="S58" s="155"/>
    </row>
    <row r="59" spans="1:19" ht="23.1" customHeight="1">
      <c r="A59" s="155"/>
      <c r="B59" s="302"/>
      <c r="C59" s="222"/>
      <c r="D59" s="222"/>
      <c r="E59" s="222" t="s">
        <v>90</v>
      </c>
      <c r="F59" s="223"/>
      <c r="G59" s="303" t="s">
        <v>26</v>
      </c>
      <c r="H59" s="237" t="s">
        <v>127</v>
      </c>
      <c r="I59" s="241">
        <f>물집!L30</f>
        <v>5</v>
      </c>
      <c r="J59" s="267" t="e">
        <f>일위목록!H20</f>
        <v>#REF!</v>
      </c>
      <c r="K59" s="255" t="e">
        <f>ROUNDDOWN(I59*J59,0)</f>
        <v>#REF!</v>
      </c>
      <c r="L59" s="267" t="e">
        <f>일위목록!J20</f>
        <v>#REF!</v>
      </c>
      <c r="M59" s="255" t="e">
        <f>ROUNDDOWN(I59*L59,0)</f>
        <v>#REF!</v>
      </c>
      <c r="N59" s="267" t="e">
        <f>일위목록!L20</f>
        <v>#REF!</v>
      </c>
      <c r="O59" s="255" t="e">
        <f>ROUNDDOWN(I59*N59,0)</f>
        <v>#REF!</v>
      </c>
      <c r="P59" s="293" t="e">
        <f>J59+L59+N59</f>
        <v>#REF!</v>
      </c>
      <c r="Q59" s="294" t="e">
        <f>K59+M59+O59</f>
        <v>#REF!</v>
      </c>
      <c r="R59" s="220" t="s">
        <v>159</v>
      </c>
      <c r="S59" s="155"/>
    </row>
    <row r="60" spans="1:19" ht="23.1" customHeight="1">
      <c r="A60" s="155"/>
      <c r="B60" s="224"/>
      <c r="C60" s="222"/>
      <c r="D60" s="222"/>
      <c r="E60" s="222"/>
      <c r="F60" s="223"/>
      <c r="G60" s="303" t="s">
        <v>27</v>
      </c>
      <c r="H60" s="237" t="s">
        <v>127</v>
      </c>
      <c r="I60" s="241">
        <f>물집!L31</f>
        <v>5</v>
      </c>
      <c r="J60" s="267" t="e">
        <f>일위목록!H21</f>
        <v>#REF!</v>
      </c>
      <c r="K60" s="255" t="e">
        <f>ROUNDDOWN(I60*J60,0)</f>
        <v>#REF!</v>
      </c>
      <c r="L60" s="267" t="e">
        <f>일위목록!J21</f>
        <v>#REF!</v>
      </c>
      <c r="M60" s="255" t="e">
        <f>ROUNDDOWN(I60*L60,0)</f>
        <v>#REF!</v>
      </c>
      <c r="N60" s="267" t="e">
        <f>일위목록!L21</f>
        <v>#REF!</v>
      </c>
      <c r="O60" s="255" t="e">
        <f>ROUNDDOWN(I60*N60,0)</f>
        <v>#REF!</v>
      </c>
      <c r="P60" s="293" t="e">
        <f>J60+L60+N60</f>
        <v>#REF!</v>
      </c>
      <c r="Q60" s="294" t="e">
        <f>K60+M60+O60</f>
        <v>#REF!</v>
      </c>
      <c r="R60" s="220" t="s">
        <v>105</v>
      </c>
      <c r="S60" s="155"/>
    </row>
    <row r="61" spans="1:19" ht="23.1" customHeight="1">
      <c r="A61" s="155"/>
      <c r="B61" s="824" t="s">
        <v>34</v>
      </c>
      <c r="C61" s="825"/>
      <c r="D61" s="825"/>
      <c r="E61" s="825"/>
      <c r="F61" s="826"/>
      <c r="G61" s="307"/>
      <c r="H61" s="243"/>
      <c r="I61" s="244"/>
      <c r="J61" s="279"/>
      <c r="K61" s="268" t="e">
        <f>SUM(K59:K60)</f>
        <v>#REF!</v>
      </c>
      <c r="L61" s="279"/>
      <c r="M61" s="268" t="e">
        <f>SUM(M59:M60)</f>
        <v>#REF!</v>
      </c>
      <c r="N61" s="279"/>
      <c r="O61" s="268" t="e">
        <f>SUM(O59:O60)</f>
        <v>#REF!</v>
      </c>
      <c r="P61" s="292"/>
      <c r="Q61" s="284" t="e">
        <f>SUM(Q59:Q60)</f>
        <v>#REF!</v>
      </c>
      <c r="R61" s="225"/>
      <c r="S61" s="155"/>
    </row>
    <row r="62" spans="1:19" ht="23.1" customHeight="1">
      <c r="A62" s="155"/>
      <c r="B62" s="224"/>
      <c r="C62" s="222"/>
      <c r="D62" s="222"/>
      <c r="E62" s="222"/>
      <c r="F62" s="223"/>
      <c r="G62" s="303"/>
      <c r="H62" s="237"/>
      <c r="I62" s="241"/>
      <c r="J62" s="267"/>
      <c r="K62" s="255"/>
      <c r="L62" s="267"/>
      <c r="M62" s="255"/>
      <c r="N62" s="267"/>
      <c r="O62" s="284"/>
      <c r="P62" s="292"/>
      <c r="Q62" s="284"/>
      <c r="R62" s="220"/>
      <c r="S62" s="155"/>
    </row>
    <row r="63" spans="1:19" ht="23.1" customHeight="1">
      <c r="A63" s="155"/>
      <c r="B63" s="302"/>
      <c r="C63" s="207"/>
      <c r="D63" s="207" t="s">
        <v>176</v>
      </c>
      <c r="E63" s="207"/>
      <c r="F63" s="208"/>
      <c r="G63" s="305"/>
      <c r="H63" s="240"/>
      <c r="I63" s="241"/>
      <c r="J63" s="267"/>
      <c r="K63" s="255"/>
      <c r="L63" s="267"/>
      <c r="M63" s="255"/>
      <c r="N63" s="267"/>
      <c r="O63" s="284"/>
      <c r="P63" s="292"/>
      <c r="Q63" s="284"/>
      <c r="R63" s="221"/>
      <c r="S63" s="155"/>
    </row>
    <row r="64" spans="1:19" ht="23.1" customHeight="1">
      <c r="A64" s="155"/>
      <c r="B64" s="302"/>
      <c r="C64" s="222"/>
      <c r="D64" s="222"/>
      <c r="E64" s="222" t="s">
        <v>38</v>
      </c>
      <c r="F64" s="223"/>
      <c r="G64" s="303" t="s">
        <v>27</v>
      </c>
      <c r="H64" s="237" t="s">
        <v>6</v>
      </c>
      <c r="I64" s="241">
        <f>물집!L34</f>
        <v>5</v>
      </c>
      <c r="J64" s="267" t="e">
        <f>일위목록!H22</f>
        <v>#REF!</v>
      </c>
      <c r="K64" s="255" t="e">
        <f>ROUNDDOWN(I64*J64,0)</f>
        <v>#REF!</v>
      </c>
      <c r="L64" s="267" t="e">
        <f>일위목록!J22</f>
        <v>#REF!</v>
      </c>
      <c r="M64" s="255" t="e">
        <f>ROUNDDOWN(I64*L64,0)</f>
        <v>#REF!</v>
      </c>
      <c r="N64" s="267" t="e">
        <f>일위목록!L22</f>
        <v>#REF!</v>
      </c>
      <c r="O64" s="255" t="e">
        <f>ROUNDDOWN(I64*N64,0)</f>
        <v>#REF!</v>
      </c>
      <c r="P64" s="293" t="e">
        <f>J64+L64+N64</f>
        <v>#REF!</v>
      </c>
      <c r="Q64" s="294" t="e">
        <f>K64+M64+O64</f>
        <v>#REF!</v>
      </c>
      <c r="R64" s="220" t="s">
        <v>160</v>
      </c>
      <c r="S64" s="155"/>
    </row>
    <row r="65" spans="1:19" ht="23.1" customHeight="1">
      <c r="A65" s="155"/>
      <c r="B65" s="812" t="s">
        <v>34</v>
      </c>
      <c r="C65" s="813"/>
      <c r="D65" s="813"/>
      <c r="E65" s="813"/>
      <c r="F65" s="814"/>
      <c r="G65" s="307"/>
      <c r="H65" s="243"/>
      <c r="I65" s="244"/>
      <c r="J65" s="279"/>
      <c r="K65" s="268" t="e">
        <f>SUM(K64:K64)</f>
        <v>#REF!</v>
      </c>
      <c r="L65" s="279"/>
      <c r="M65" s="268" t="e">
        <f>SUM(M64:M64)</f>
        <v>#REF!</v>
      </c>
      <c r="N65" s="279"/>
      <c r="O65" s="268" t="e">
        <f>SUM(O64:O64)</f>
        <v>#REF!</v>
      </c>
      <c r="P65" s="292"/>
      <c r="Q65" s="284" t="e">
        <f>SUM(Q64:Q64)</f>
        <v>#REF!</v>
      </c>
      <c r="R65" s="225"/>
      <c r="S65" s="155"/>
    </row>
    <row r="66" spans="1:19" ht="23.1" customHeight="1">
      <c r="A66" s="155"/>
      <c r="B66" s="226"/>
      <c r="C66" s="227"/>
      <c r="D66" s="227"/>
      <c r="E66" s="227"/>
      <c r="F66" s="228"/>
      <c r="G66" s="308"/>
      <c r="H66" s="246"/>
      <c r="I66" s="247"/>
      <c r="J66" s="275"/>
      <c r="K66" s="273"/>
      <c r="L66" s="275"/>
      <c r="M66" s="273"/>
      <c r="N66" s="275"/>
      <c r="O66" s="285"/>
      <c r="P66" s="295"/>
      <c r="Q66" s="285"/>
      <c r="R66" s="229"/>
      <c r="S66" s="155"/>
    </row>
    <row r="67" spans="1:19" ht="24" customHeight="1">
      <c r="A67" s="155"/>
      <c r="B67" s="309"/>
      <c r="C67" s="216"/>
      <c r="D67" s="216" t="s">
        <v>177</v>
      </c>
      <c r="E67" s="216"/>
      <c r="F67" s="217"/>
      <c r="G67" s="310"/>
      <c r="H67" s="249"/>
      <c r="I67" s="250"/>
      <c r="J67" s="280"/>
      <c r="K67" s="274"/>
      <c r="L67" s="280"/>
      <c r="M67" s="274"/>
      <c r="N67" s="280"/>
      <c r="O67" s="286"/>
      <c r="P67" s="291"/>
      <c r="Q67" s="286"/>
      <c r="R67" s="230"/>
      <c r="S67" s="155"/>
    </row>
    <row r="68" spans="1:19" ht="24" customHeight="1">
      <c r="A68" s="155"/>
      <c r="B68" s="302"/>
      <c r="C68" s="222"/>
      <c r="D68" s="222"/>
      <c r="E68" s="222" t="s">
        <v>91</v>
      </c>
      <c r="F68" s="223"/>
      <c r="G68" s="303" t="s">
        <v>26</v>
      </c>
      <c r="H68" s="237" t="s">
        <v>6</v>
      </c>
      <c r="I68" s="241">
        <f>물집!L37</f>
        <v>10</v>
      </c>
      <c r="J68" s="267" t="e">
        <f>일위목록!H23</f>
        <v>#REF!</v>
      </c>
      <c r="K68" s="255" t="e">
        <f>ROUNDDOWN(I68*J68,0)</f>
        <v>#REF!</v>
      </c>
      <c r="L68" s="267" t="e">
        <f>일위목록!J23</f>
        <v>#REF!</v>
      </c>
      <c r="M68" s="255" t="e">
        <f>ROUNDDOWN(I68*L68,0)</f>
        <v>#REF!</v>
      </c>
      <c r="N68" s="267" t="e">
        <f>일위목록!L23</f>
        <v>#REF!</v>
      </c>
      <c r="O68" s="255" t="e">
        <f>ROUNDDOWN(I68*N68,0)</f>
        <v>#REF!</v>
      </c>
      <c r="P68" s="293" t="e">
        <f t="shared" ref="P68:Q71" si="10">J68+L68+N68</f>
        <v>#REF!</v>
      </c>
      <c r="Q68" s="294" t="e">
        <f t="shared" si="10"/>
        <v>#REF!</v>
      </c>
      <c r="R68" s="220" t="s">
        <v>161</v>
      </c>
      <c r="S68" s="155"/>
    </row>
    <row r="69" spans="1:19" ht="24" customHeight="1">
      <c r="A69" s="155"/>
      <c r="B69" s="224"/>
      <c r="C69" s="222"/>
      <c r="D69" s="222"/>
      <c r="E69" s="222"/>
      <c r="F69" s="223"/>
      <c r="G69" s="303" t="s">
        <v>27</v>
      </c>
      <c r="H69" s="237" t="s">
        <v>6</v>
      </c>
      <c r="I69" s="241">
        <f>물집!L38</f>
        <v>550</v>
      </c>
      <c r="J69" s="267" t="e">
        <f>일위목록!H24</f>
        <v>#REF!</v>
      </c>
      <c r="K69" s="255" t="e">
        <f>ROUNDDOWN(I69*J69,0)</f>
        <v>#REF!</v>
      </c>
      <c r="L69" s="267" t="e">
        <f>일위목록!J24</f>
        <v>#REF!</v>
      </c>
      <c r="M69" s="255" t="e">
        <f>ROUNDDOWN(I69*L69,0)</f>
        <v>#REF!</v>
      </c>
      <c r="N69" s="267" t="e">
        <f>일위목록!L24</f>
        <v>#REF!</v>
      </c>
      <c r="O69" s="255" t="e">
        <f>ROUNDDOWN(I69*N69,0)</f>
        <v>#REF!</v>
      </c>
      <c r="P69" s="293" t="e">
        <f t="shared" si="10"/>
        <v>#REF!</v>
      </c>
      <c r="Q69" s="294" t="e">
        <f t="shared" si="10"/>
        <v>#REF!</v>
      </c>
      <c r="R69" s="220" t="s">
        <v>204</v>
      </c>
      <c r="S69" s="155"/>
    </row>
    <row r="70" spans="1:19" ht="24" customHeight="1">
      <c r="A70" s="155"/>
      <c r="B70" s="302"/>
      <c r="C70" s="222"/>
      <c r="D70" s="222"/>
      <c r="E70" s="222" t="s">
        <v>111</v>
      </c>
      <c r="F70" s="223"/>
      <c r="G70" s="303" t="s">
        <v>26</v>
      </c>
      <c r="H70" s="237" t="s">
        <v>6</v>
      </c>
      <c r="I70" s="241">
        <f>물집!L39</f>
        <v>1280</v>
      </c>
      <c r="J70" s="267" t="e">
        <f>일위목록!H25</f>
        <v>#REF!</v>
      </c>
      <c r="K70" s="255" t="e">
        <f>ROUNDDOWN(I70*J70,0)</f>
        <v>#REF!</v>
      </c>
      <c r="L70" s="267" t="e">
        <f>일위목록!J25</f>
        <v>#REF!</v>
      </c>
      <c r="M70" s="255" t="e">
        <f>ROUNDDOWN(I70*L70,0)</f>
        <v>#REF!</v>
      </c>
      <c r="N70" s="267" t="e">
        <f>일위목록!L25</f>
        <v>#REF!</v>
      </c>
      <c r="O70" s="255" t="e">
        <f>ROUNDDOWN(I70*N70,0)</f>
        <v>#REF!</v>
      </c>
      <c r="P70" s="293" t="e">
        <f t="shared" si="10"/>
        <v>#REF!</v>
      </c>
      <c r="Q70" s="294" t="e">
        <f t="shared" si="10"/>
        <v>#REF!</v>
      </c>
      <c r="R70" s="220" t="s">
        <v>205</v>
      </c>
      <c r="S70" s="155"/>
    </row>
    <row r="71" spans="1:19" ht="24" customHeight="1">
      <c r="A71" s="155"/>
      <c r="B71" s="224"/>
      <c r="C71" s="222"/>
      <c r="D71" s="222"/>
      <c r="E71" s="222"/>
      <c r="F71" s="223"/>
      <c r="G71" s="303" t="s">
        <v>27</v>
      </c>
      <c r="H71" s="237" t="s">
        <v>6</v>
      </c>
      <c r="I71" s="241">
        <f>물집!L40</f>
        <v>20</v>
      </c>
      <c r="J71" s="267" t="e">
        <f>일위목록!H26</f>
        <v>#REF!</v>
      </c>
      <c r="K71" s="255" t="e">
        <f>ROUNDDOWN(I71*J71,0)</f>
        <v>#REF!</v>
      </c>
      <c r="L71" s="267" t="e">
        <f>일위목록!J26</f>
        <v>#REF!</v>
      </c>
      <c r="M71" s="255" t="e">
        <f>ROUNDDOWN(I71*L71,0)</f>
        <v>#REF!</v>
      </c>
      <c r="N71" s="267" t="e">
        <f>일위목록!L26</f>
        <v>#REF!</v>
      </c>
      <c r="O71" s="255" t="e">
        <f>ROUNDDOWN(I71*N71,0)</f>
        <v>#REF!</v>
      </c>
      <c r="P71" s="293" t="e">
        <f t="shared" si="10"/>
        <v>#REF!</v>
      </c>
      <c r="Q71" s="294" t="e">
        <f t="shared" si="10"/>
        <v>#REF!</v>
      </c>
      <c r="R71" s="220" t="s">
        <v>206</v>
      </c>
      <c r="S71" s="155"/>
    </row>
    <row r="72" spans="1:19" ht="24" customHeight="1">
      <c r="A72" s="155"/>
      <c r="B72" s="812" t="s">
        <v>34</v>
      </c>
      <c r="C72" s="813"/>
      <c r="D72" s="813"/>
      <c r="E72" s="813"/>
      <c r="F72" s="814"/>
      <c r="G72" s="307"/>
      <c r="H72" s="243"/>
      <c r="I72" s="244"/>
      <c r="J72" s="279"/>
      <c r="K72" s="268" t="e">
        <f>SUM(K68:K71)</f>
        <v>#REF!</v>
      </c>
      <c r="L72" s="279"/>
      <c r="M72" s="268" t="e">
        <f>SUM(M68:M71)</f>
        <v>#REF!</v>
      </c>
      <c r="N72" s="279"/>
      <c r="O72" s="268" t="e">
        <f>SUM(O68:O71)</f>
        <v>#REF!</v>
      </c>
      <c r="P72" s="292"/>
      <c r="Q72" s="284" t="e">
        <f>SUM(Q68:Q71)</f>
        <v>#REF!</v>
      </c>
      <c r="R72" s="225"/>
      <c r="S72" s="155"/>
    </row>
    <row r="73" spans="1:19" ht="24" customHeight="1">
      <c r="A73" s="155"/>
      <c r="B73" s="224"/>
      <c r="C73" s="222"/>
      <c r="D73" s="222"/>
      <c r="E73" s="222"/>
      <c r="F73" s="223"/>
      <c r="G73" s="303"/>
      <c r="H73" s="237"/>
      <c r="I73" s="241"/>
      <c r="J73" s="267"/>
      <c r="K73" s="255"/>
      <c r="L73" s="267"/>
      <c r="M73" s="255"/>
      <c r="N73" s="267"/>
      <c r="O73" s="284"/>
      <c r="P73" s="292"/>
      <c r="Q73" s="284"/>
      <c r="R73" s="220"/>
      <c r="S73" s="155"/>
    </row>
    <row r="74" spans="1:19" ht="24" customHeight="1">
      <c r="A74" s="155"/>
      <c r="B74" s="302"/>
      <c r="C74" s="207" t="s">
        <v>63</v>
      </c>
      <c r="D74" s="207"/>
      <c r="E74" s="207"/>
      <c r="F74" s="208"/>
      <c r="G74" s="303"/>
      <c r="H74" s="237"/>
      <c r="I74" s="241"/>
      <c r="J74" s="267"/>
      <c r="K74" s="268" t="e">
        <f>SUM(K79,K85,K91,K98)</f>
        <v>#REF!</v>
      </c>
      <c r="L74" s="267"/>
      <c r="M74" s="268" t="e">
        <f>SUM(M79,M85,M91,M98)</f>
        <v>#REF!</v>
      </c>
      <c r="N74" s="279"/>
      <c r="O74" s="268" t="e">
        <f>SUM(O79,O85,O91,O98)</f>
        <v>#REF!</v>
      </c>
      <c r="P74" s="292"/>
      <c r="Q74" s="284" t="e">
        <f>SUM(Q79,Q85,Q91,Q98)</f>
        <v>#REF!</v>
      </c>
      <c r="R74" s="220"/>
      <c r="S74" s="155"/>
    </row>
    <row r="75" spans="1:19" ht="24" customHeight="1">
      <c r="A75" s="155"/>
      <c r="B75" s="302"/>
      <c r="C75" s="207"/>
      <c r="D75" s="207" t="s">
        <v>179</v>
      </c>
      <c r="E75" s="207"/>
      <c r="F75" s="208"/>
      <c r="G75" s="305"/>
      <c r="H75" s="240"/>
      <c r="I75" s="241"/>
      <c r="J75" s="267"/>
      <c r="K75" s="255"/>
      <c r="L75" s="267"/>
      <c r="M75" s="255"/>
      <c r="N75" s="267"/>
      <c r="O75" s="284"/>
      <c r="P75" s="292"/>
      <c r="Q75" s="284"/>
      <c r="R75" s="221"/>
      <c r="S75" s="155"/>
    </row>
    <row r="76" spans="1:19" ht="24" customHeight="1">
      <c r="A76" s="155"/>
      <c r="B76" s="302"/>
      <c r="C76" s="222"/>
      <c r="D76" s="222"/>
      <c r="E76" s="222" t="s">
        <v>7</v>
      </c>
      <c r="F76" s="223"/>
      <c r="G76" s="303" t="s">
        <v>25</v>
      </c>
      <c r="H76" s="237" t="s">
        <v>6</v>
      </c>
      <c r="I76" s="241">
        <f>물집!L44</f>
        <v>0</v>
      </c>
      <c r="J76" s="267" t="e">
        <f>일위목록!H27</f>
        <v>#REF!</v>
      </c>
      <c r="K76" s="255" t="e">
        <f>ROUNDDOWN(I76*J76,0)</f>
        <v>#REF!</v>
      </c>
      <c r="L76" s="267" t="e">
        <f>일위목록!J27</f>
        <v>#REF!</v>
      </c>
      <c r="M76" s="255" t="e">
        <f>ROUNDDOWN(I76*L76,0)</f>
        <v>#REF!</v>
      </c>
      <c r="N76" s="267" t="e">
        <f>일위목록!L27</f>
        <v>#REF!</v>
      </c>
      <c r="O76" s="255" t="e">
        <f>ROUNDDOWN(I76*N76,0)</f>
        <v>#REF!</v>
      </c>
      <c r="P76" s="293" t="e">
        <f t="shared" ref="P76:Q78" si="11">J76+L76+N76</f>
        <v>#REF!</v>
      </c>
      <c r="Q76" s="294" t="e">
        <f t="shared" si="11"/>
        <v>#REF!</v>
      </c>
      <c r="R76" s="220" t="s">
        <v>208</v>
      </c>
      <c r="S76" s="155"/>
    </row>
    <row r="77" spans="1:19" ht="24" customHeight="1">
      <c r="A77" s="155"/>
      <c r="B77" s="224"/>
      <c r="C77" s="222"/>
      <c r="D77" s="222"/>
      <c r="E77" s="222"/>
      <c r="F77" s="223"/>
      <c r="G77" s="303" t="s">
        <v>26</v>
      </c>
      <c r="H77" s="237" t="s">
        <v>6</v>
      </c>
      <c r="I77" s="241">
        <f>물집!L45</f>
        <v>0</v>
      </c>
      <c r="J77" s="267" t="e">
        <f>일위목록!H28</f>
        <v>#REF!</v>
      </c>
      <c r="K77" s="255" t="e">
        <f>ROUNDDOWN(I77*J77,0)</f>
        <v>#REF!</v>
      </c>
      <c r="L77" s="267" t="e">
        <f>일위목록!J28</f>
        <v>#REF!</v>
      </c>
      <c r="M77" s="255" t="e">
        <f>ROUNDDOWN(I77*L77,0)</f>
        <v>#REF!</v>
      </c>
      <c r="N77" s="267" t="e">
        <f>일위목록!L28</f>
        <v>#REF!</v>
      </c>
      <c r="O77" s="255" t="e">
        <f>ROUNDDOWN(I77*N77,0)</f>
        <v>#REF!</v>
      </c>
      <c r="P77" s="293" t="e">
        <f t="shared" si="11"/>
        <v>#REF!</v>
      </c>
      <c r="Q77" s="294" t="e">
        <f t="shared" si="11"/>
        <v>#REF!</v>
      </c>
      <c r="R77" s="220" t="s">
        <v>209</v>
      </c>
      <c r="S77" s="155"/>
    </row>
    <row r="78" spans="1:19" ht="24" customHeight="1">
      <c r="A78" s="155"/>
      <c r="B78" s="224"/>
      <c r="C78" s="222"/>
      <c r="D78" s="222"/>
      <c r="E78" s="222"/>
      <c r="F78" s="223"/>
      <c r="G78" s="303" t="s">
        <v>27</v>
      </c>
      <c r="H78" s="237" t="s">
        <v>6</v>
      </c>
      <c r="I78" s="241">
        <f>물집!L46</f>
        <v>0</v>
      </c>
      <c r="J78" s="267" t="e">
        <f>일위목록!H29</f>
        <v>#REF!</v>
      </c>
      <c r="K78" s="255" t="e">
        <f>ROUNDDOWN(I78*J78,0)</f>
        <v>#REF!</v>
      </c>
      <c r="L78" s="267" t="e">
        <f>일위목록!J29</f>
        <v>#REF!</v>
      </c>
      <c r="M78" s="255" t="e">
        <f>ROUNDDOWN(I78*L78,0)</f>
        <v>#REF!</v>
      </c>
      <c r="N78" s="267" t="e">
        <f>일위목록!L29</f>
        <v>#REF!</v>
      </c>
      <c r="O78" s="255" t="e">
        <f>ROUNDDOWN(I78*N78,0)</f>
        <v>#REF!</v>
      </c>
      <c r="P78" s="293" t="e">
        <f t="shared" si="11"/>
        <v>#REF!</v>
      </c>
      <c r="Q78" s="294" t="e">
        <f t="shared" si="11"/>
        <v>#REF!</v>
      </c>
      <c r="R78" s="220" t="s">
        <v>163</v>
      </c>
      <c r="S78" s="155"/>
    </row>
    <row r="79" spans="1:19" ht="24" customHeight="1">
      <c r="A79" s="155"/>
      <c r="B79" s="812" t="s">
        <v>34</v>
      </c>
      <c r="C79" s="813"/>
      <c r="D79" s="813"/>
      <c r="E79" s="813"/>
      <c r="F79" s="814"/>
      <c r="G79" s="307"/>
      <c r="H79" s="243"/>
      <c r="I79" s="244"/>
      <c r="J79" s="279"/>
      <c r="K79" s="268" t="e">
        <f>SUM(K76:K78)</f>
        <v>#REF!</v>
      </c>
      <c r="L79" s="279"/>
      <c r="M79" s="268" t="e">
        <f>SUM(M76:M78)</f>
        <v>#REF!</v>
      </c>
      <c r="N79" s="279"/>
      <c r="O79" s="268" t="e">
        <f>SUM(O76:O78)</f>
        <v>#REF!</v>
      </c>
      <c r="P79" s="292"/>
      <c r="Q79" s="284" t="e">
        <f>SUM(Q76:Q78)</f>
        <v>#REF!</v>
      </c>
      <c r="R79" s="225"/>
      <c r="S79" s="155"/>
    </row>
    <row r="80" spans="1:19" ht="24" customHeight="1">
      <c r="A80" s="155"/>
      <c r="B80" s="206"/>
      <c r="C80" s="207"/>
      <c r="D80" s="207"/>
      <c r="E80" s="207"/>
      <c r="F80" s="208"/>
      <c r="G80" s="303"/>
      <c r="H80" s="237"/>
      <c r="I80" s="241"/>
      <c r="J80" s="267"/>
      <c r="K80" s="255"/>
      <c r="L80" s="267"/>
      <c r="M80" s="255"/>
      <c r="N80" s="267"/>
      <c r="O80" s="284"/>
      <c r="P80" s="292"/>
      <c r="Q80" s="284"/>
      <c r="R80" s="220"/>
      <c r="S80" s="155"/>
    </row>
    <row r="81" spans="1:19" ht="24" customHeight="1">
      <c r="A81" s="155"/>
      <c r="B81" s="302"/>
      <c r="C81" s="207"/>
      <c r="D81" s="207" t="s">
        <v>180</v>
      </c>
      <c r="E81" s="207"/>
      <c r="F81" s="208"/>
      <c r="G81" s="305"/>
      <c r="H81" s="240"/>
      <c r="I81" s="241"/>
      <c r="J81" s="267"/>
      <c r="K81" s="255"/>
      <c r="L81" s="267"/>
      <c r="M81" s="255"/>
      <c r="N81" s="267"/>
      <c r="O81" s="284"/>
      <c r="P81" s="292"/>
      <c r="Q81" s="284"/>
      <c r="R81" s="221"/>
      <c r="S81" s="155"/>
    </row>
    <row r="82" spans="1:19" ht="24" customHeight="1">
      <c r="A82" s="155"/>
      <c r="B82" s="302"/>
      <c r="C82" s="222"/>
      <c r="D82" s="222"/>
      <c r="E82" s="222" t="s">
        <v>64</v>
      </c>
      <c r="F82" s="223"/>
      <c r="G82" s="303" t="s">
        <v>25</v>
      </c>
      <c r="H82" s="237" t="s">
        <v>127</v>
      </c>
      <c r="I82" s="241">
        <f>물집!L49</f>
        <v>25</v>
      </c>
      <c r="J82" s="267" t="e">
        <f>일위목록!H30</f>
        <v>#REF!</v>
      </c>
      <c r="K82" s="255" t="e">
        <f>ROUNDDOWN(I82*J82,0)</f>
        <v>#REF!</v>
      </c>
      <c r="L82" s="267" t="e">
        <f>일위목록!J30</f>
        <v>#REF!</v>
      </c>
      <c r="M82" s="255" t="e">
        <f>ROUNDDOWN(I82*L82,0)</f>
        <v>#REF!</v>
      </c>
      <c r="N82" s="267" t="e">
        <f>일위목록!L30</f>
        <v>#REF!</v>
      </c>
      <c r="O82" s="255" t="e">
        <f>ROUNDDOWN(I82*N82,0)</f>
        <v>#REF!</v>
      </c>
      <c r="P82" s="293" t="e">
        <f t="shared" ref="P82:Q84" si="12">J82+L82+N82</f>
        <v>#REF!</v>
      </c>
      <c r="Q82" s="294" t="e">
        <f t="shared" si="12"/>
        <v>#REF!</v>
      </c>
      <c r="R82" s="220" t="s">
        <v>210</v>
      </c>
      <c r="S82" s="155"/>
    </row>
    <row r="83" spans="1:19" ht="24" customHeight="1">
      <c r="A83" s="155"/>
      <c r="B83" s="224"/>
      <c r="C83" s="222"/>
      <c r="D83" s="222"/>
      <c r="E83" s="222"/>
      <c r="F83" s="223"/>
      <c r="G83" s="303" t="s">
        <v>26</v>
      </c>
      <c r="H83" s="237" t="s">
        <v>127</v>
      </c>
      <c r="I83" s="241">
        <f>물집!L50</f>
        <v>25</v>
      </c>
      <c r="J83" s="267" t="e">
        <f>일위목록!H31</f>
        <v>#REF!</v>
      </c>
      <c r="K83" s="255" t="e">
        <f>ROUNDDOWN(I83*J83,0)</f>
        <v>#REF!</v>
      </c>
      <c r="L83" s="267" t="e">
        <f>일위목록!J31</f>
        <v>#REF!</v>
      </c>
      <c r="M83" s="255" t="e">
        <f>ROUNDDOWN(I83*L83,0)</f>
        <v>#REF!</v>
      </c>
      <c r="N83" s="267" t="e">
        <f>일위목록!L31</f>
        <v>#REF!</v>
      </c>
      <c r="O83" s="255" t="e">
        <f>ROUNDDOWN(I83*N83,0)</f>
        <v>#REF!</v>
      </c>
      <c r="P83" s="293" t="e">
        <f t="shared" si="12"/>
        <v>#REF!</v>
      </c>
      <c r="Q83" s="294" t="e">
        <f t="shared" si="12"/>
        <v>#REF!</v>
      </c>
      <c r="R83" s="220" t="s">
        <v>164</v>
      </c>
      <c r="S83" s="155"/>
    </row>
    <row r="84" spans="1:19" ht="24" customHeight="1">
      <c r="A84" s="155"/>
      <c r="B84" s="224"/>
      <c r="C84" s="222"/>
      <c r="D84" s="222"/>
      <c r="E84" s="222"/>
      <c r="F84" s="223"/>
      <c r="G84" s="303" t="s">
        <v>27</v>
      </c>
      <c r="H84" s="237" t="s">
        <v>127</v>
      </c>
      <c r="I84" s="241">
        <f>물집!L51</f>
        <v>25</v>
      </c>
      <c r="J84" s="267" t="e">
        <f>일위목록!H32</f>
        <v>#REF!</v>
      </c>
      <c r="K84" s="255" t="e">
        <f>ROUNDDOWN(I84*J84,0)</f>
        <v>#REF!</v>
      </c>
      <c r="L84" s="267" t="e">
        <f>일위목록!J32</f>
        <v>#REF!</v>
      </c>
      <c r="M84" s="255" t="e">
        <f>ROUNDDOWN(I84*L84,0)</f>
        <v>#REF!</v>
      </c>
      <c r="N84" s="267" t="e">
        <f>일위목록!L32</f>
        <v>#REF!</v>
      </c>
      <c r="O84" s="255" t="e">
        <f>ROUNDDOWN(I84*N84,0)</f>
        <v>#REF!</v>
      </c>
      <c r="P84" s="293" t="e">
        <f t="shared" si="12"/>
        <v>#REF!</v>
      </c>
      <c r="Q84" s="294" t="e">
        <f t="shared" si="12"/>
        <v>#REF!</v>
      </c>
      <c r="R84" s="220" t="s">
        <v>211</v>
      </c>
      <c r="S84" s="155"/>
    </row>
    <row r="85" spans="1:19" ht="24" customHeight="1">
      <c r="A85" s="155"/>
      <c r="B85" s="812" t="s">
        <v>34</v>
      </c>
      <c r="C85" s="813"/>
      <c r="D85" s="813"/>
      <c r="E85" s="813"/>
      <c r="F85" s="814"/>
      <c r="G85" s="307"/>
      <c r="H85" s="243"/>
      <c r="I85" s="244"/>
      <c r="J85" s="279"/>
      <c r="K85" s="268" t="e">
        <f>SUM(K82:K84)</f>
        <v>#REF!</v>
      </c>
      <c r="L85" s="279"/>
      <c r="M85" s="268" t="e">
        <f>SUM(M82:M84)</f>
        <v>#REF!</v>
      </c>
      <c r="N85" s="279"/>
      <c r="O85" s="268" t="e">
        <f>SUM(O82:O84)</f>
        <v>#REF!</v>
      </c>
      <c r="P85" s="292"/>
      <c r="Q85" s="284" t="e">
        <f>SUM(Q82:Q84)</f>
        <v>#REF!</v>
      </c>
      <c r="R85" s="225"/>
      <c r="S85" s="155"/>
    </row>
    <row r="86" spans="1:19" ht="24" customHeight="1">
      <c r="A86" s="155"/>
      <c r="B86" s="206"/>
      <c r="C86" s="207"/>
      <c r="D86" s="207"/>
      <c r="E86" s="207"/>
      <c r="F86" s="208"/>
      <c r="G86" s="303"/>
      <c r="H86" s="237"/>
      <c r="I86" s="241"/>
      <c r="J86" s="267"/>
      <c r="K86" s="255"/>
      <c r="L86" s="267"/>
      <c r="M86" s="255"/>
      <c r="N86" s="267"/>
      <c r="O86" s="284"/>
      <c r="P86" s="292"/>
      <c r="Q86" s="284"/>
      <c r="R86" s="220"/>
      <c r="S86" s="155"/>
    </row>
    <row r="87" spans="1:19" ht="24" customHeight="1">
      <c r="A87" s="155"/>
      <c r="B87" s="302"/>
      <c r="C87" s="207"/>
      <c r="D87" s="207" t="s">
        <v>181</v>
      </c>
      <c r="E87" s="207"/>
      <c r="F87" s="208"/>
      <c r="G87" s="303"/>
      <c r="H87" s="237"/>
      <c r="I87" s="241"/>
      <c r="J87" s="267"/>
      <c r="K87" s="255"/>
      <c r="L87" s="267"/>
      <c r="M87" s="255"/>
      <c r="N87" s="267"/>
      <c r="O87" s="284"/>
      <c r="P87" s="292"/>
      <c r="Q87" s="284"/>
      <c r="R87" s="220"/>
      <c r="S87" s="155"/>
    </row>
    <row r="88" spans="1:19" ht="24" customHeight="1">
      <c r="A88" s="155"/>
      <c r="B88" s="302"/>
      <c r="C88" s="222"/>
      <c r="D88" s="222"/>
      <c r="E88" s="222" t="s">
        <v>193</v>
      </c>
      <c r="F88" s="223"/>
      <c r="G88" s="303" t="s">
        <v>27</v>
      </c>
      <c r="H88" s="237" t="s">
        <v>342</v>
      </c>
      <c r="I88" s="241">
        <f>물집!L54</f>
        <v>50</v>
      </c>
      <c r="J88" s="267" t="e">
        <f>일위목록!H33</f>
        <v>#REF!</v>
      </c>
      <c r="K88" s="255" t="e">
        <f>ROUNDDOWN(I88*J88,0)</f>
        <v>#REF!</v>
      </c>
      <c r="L88" s="267" t="e">
        <f>일위목록!J33</f>
        <v>#REF!</v>
      </c>
      <c r="M88" s="255" t="e">
        <f>ROUNDDOWN(I88*L88,0)</f>
        <v>#REF!</v>
      </c>
      <c r="N88" s="267" t="e">
        <f>일위목록!L33</f>
        <v>#REF!</v>
      </c>
      <c r="O88" s="255" t="e">
        <f>ROUNDDOWN(I88*N88,0)</f>
        <v>#REF!</v>
      </c>
      <c r="P88" s="293" t="e">
        <f t="shared" ref="P88:Q90" si="13">J88+L88+N88</f>
        <v>#REF!</v>
      </c>
      <c r="Q88" s="294" t="e">
        <f t="shared" si="13"/>
        <v>#REF!</v>
      </c>
      <c r="R88" s="220" t="s">
        <v>212</v>
      </c>
      <c r="S88" s="155"/>
    </row>
    <row r="89" spans="1:19" ht="24" customHeight="1">
      <c r="A89" s="155"/>
      <c r="B89" s="302"/>
      <c r="C89" s="222"/>
      <c r="D89" s="222"/>
      <c r="E89" s="222" t="s">
        <v>191</v>
      </c>
      <c r="F89" s="223"/>
      <c r="G89" s="303" t="s">
        <v>27</v>
      </c>
      <c r="H89" s="237" t="s">
        <v>342</v>
      </c>
      <c r="I89" s="241">
        <f>물집!L55</f>
        <v>100</v>
      </c>
      <c r="J89" s="267" t="e">
        <f>일위목록!H34</f>
        <v>#REF!</v>
      </c>
      <c r="K89" s="255" t="e">
        <f>ROUNDDOWN(I89*J89,0)</f>
        <v>#REF!</v>
      </c>
      <c r="L89" s="267" t="e">
        <f>일위목록!J34</f>
        <v>#REF!</v>
      </c>
      <c r="M89" s="255" t="e">
        <f>ROUNDDOWN(I89*L89,0)</f>
        <v>#REF!</v>
      </c>
      <c r="N89" s="267" t="e">
        <f>일위목록!L34</f>
        <v>#REF!</v>
      </c>
      <c r="O89" s="255" t="e">
        <f>ROUNDDOWN(I89*N89,0)</f>
        <v>#REF!</v>
      </c>
      <c r="P89" s="293" t="e">
        <f t="shared" si="13"/>
        <v>#REF!</v>
      </c>
      <c r="Q89" s="294" t="e">
        <f t="shared" si="13"/>
        <v>#REF!</v>
      </c>
      <c r="R89" s="220" t="s">
        <v>165</v>
      </c>
      <c r="S89" s="155"/>
    </row>
    <row r="90" spans="1:19" ht="24" customHeight="1">
      <c r="A90" s="155"/>
      <c r="B90" s="302"/>
      <c r="C90" s="222"/>
      <c r="D90" s="222"/>
      <c r="E90" s="222" t="s">
        <v>192</v>
      </c>
      <c r="F90" s="223"/>
      <c r="G90" s="303" t="s">
        <v>26</v>
      </c>
      <c r="H90" s="237" t="s">
        <v>342</v>
      </c>
      <c r="I90" s="241">
        <f>물집!L56</f>
        <v>50</v>
      </c>
      <c r="J90" s="267" t="e">
        <f>일위목록!H35</f>
        <v>#REF!</v>
      </c>
      <c r="K90" s="255" t="e">
        <f>ROUNDDOWN(I90*J90,0)</f>
        <v>#REF!</v>
      </c>
      <c r="L90" s="267" t="e">
        <f>일위목록!J35</f>
        <v>#REF!</v>
      </c>
      <c r="M90" s="255" t="e">
        <f>ROUNDDOWN(I90*L90,0)</f>
        <v>#REF!</v>
      </c>
      <c r="N90" s="267" t="e">
        <f>일위목록!L35</f>
        <v>#REF!</v>
      </c>
      <c r="O90" s="255" t="e">
        <f>ROUNDDOWN(I90*N90,0)</f>
        <v>#REF!</v>
      </c>
      <c r="P90" s="293" t="e">
        <f t="shared" si="13"/>
        <v>#REF!</v>
      </c>
      <c r="Q90" s="294" t="e">
        <f t="shared" si="13"/>
        <v>#REF!</v>
      </c>
      <c r="R90" s="220" t="s">
        <v>213</v>
      </c>
      <c r="S90" s="155"/>
    </row>
    <row r="91" spans="1:19" ht="24" customHeight="1">
      <c r="A91" s="155"/>
      <c r="B91" s="812" t="s">
        <v>34</v>
      </c>
      <c r="C91" s="813"/>
      <c r="D91" s="813"/>
      <c r="E91" s="813"/>
      <c r="F91" s="814"/>
      <c r="G91" s="307"/>
      <c r="H91" s="243"/>
      <c r="I91" s="244"/>
      <c r="J91" s="279"/>
      <c r="K91" s="268" t="e">
        <f>SUM(K88:K90)</f>
        <v>#REF!</v>
      </c>
      <c r="L91" s="279"/>
      <c r="M91" s="268" t="e">
        <f>SUM(M88:M90)</f>
        <v>#REF!</v>
      </c>
      <c r="N91" s="279"/>
      <c r="O91" s="268" t="e">
        <f>SUM(O88:O90)</f>
        <v>#REF!</v>
      </c>
      <c r="P91" s="292"/>
      <c r="Q91" s="284" t="e">
        <f>SUM(Q88:Q90)</f>
        <v>#REF!</v>
      </c>
      <c r="R91" s="225"/>
      <c r="S91" s="155"/>
    </row>
    <row r="92" spans="1:19" ht="24" customHeight="1">
      <c r="A92" s="155"/>
      <c r="B92" s="224"/>
      <c r="C92" s="222"/>
      <c r="D92" s="222"/>
      <c r="E92" s="222"/>
      <c r="F92" s="223"/>
      <c r="G92" s="303"/>
      <c r="H92" s="237"/>
      <c r="I92" s="241"/>
      <c r="J92" s="267"/>
      <c r="K92" s="255"/>
      <c r="L92" s="267"/>
      <c r="M92" s="255"/>
      <c r="N92" s="267"/>
      <c r="O92" s="284"/>
      <c r="P92" s="292"/>
      <c r="Q92" s="284"/>
      <c r="R92" s="220"/>
      <c r="S92" s="155"/>
    </row>
    <row r="93" spans="1:19" ht="24" customHeight="1">
      <c r="A93" s="155"/>
      <c r="B93" s="302"/>
      <c r="C93" s="207"/>
      <c r="D93" s="207" t="s">
        <v>182</v>
      </c>
      <c r="E93" s="207"/>
      <c r="F93" s="208"/>
      <c r="G93" s="303"/>
      <c r="H93" s="237"/>
      <c r="I93" s="241"/>
      <c r="J93" s="267"/>
      <c r="K93" s="255"/>
      <c r="L93" s="267"/>
      <c r="M93" s="255"/>
      <c r="N93" s="267"/>
      <c r="O93" s="284"/>
      <c r="P93" s="292"/>
      <c r="Q93" s="284"/>
      <c r="R93" s="220"/>
      <c r="S93" s="155"/>
    </row>
    <row r="94" spans="1:19" ht="24" customHeight="1">
      <c r="A94" s="155"/>
      <c r="B94" s="302"/>
      <c r="C94" s="222"/>
      <c r="D94" s="222"/>
      <c r="E94" s="222" t="s">
        <v>109</v>
      </c>
      <c r="F94" s="223"/>
      <c r="G94" s="303" t="s">
        <v>26</v>
      </c>
      <c r="H94" s="237" t="s">
        <v>6</v>
      </c>
      <c r="I94" s="241">
        <f>물집!L59</f>
        <v>100</v>
      </c>
      <c r="J94" s="267" t="e">
        <f>일위목록!H36</f>
        <v>#REF!</v>
      </c>
      <c r="K94" s="255" t="e">
        <f>ROUNDDOWN(I94*J94,0)</f>
        <v>#REF!</v>
      </c>
      <c r="L94" s="267" t="e">
        <f>일위목록!J36</f>
        <v>#REF!</v>
      </c>
      <c r="M94" s="255" t="e">
        <f>ROUNDDOWN(I94*L94,0)</f>
        <v>#REF!</v>
      </c>
      <c r="N94" s="267" t="e">
        <f>일위목록!L36</f>
        <v>#REF!</v>
      </c>
      <c r="O94" s="255" t="e">
        <f>ROUNDDOWN(I94*N94,0)</f>
        <v>#REF!</v>
      </c>
      <c r="P94" s="293" t="e">
        <f t="shared" ref="P94:Q97" si="14">J94+L94+N94</f>
        <v>#REF!</v>
      </c>
      <c r="Q94" s="294" t="e">
        <f t="shared" si="14"/>
        <v>#REF!</v>
      </c>
      <c r="R94" s="220" t="s">
        <v>214</v>
      </c>
      <c r="S94" s="155"/>
    </row>
    <row r="95" spans="1:19" ht="24" customHeight="1">
      <c r="A95" s="155"/>
      <c r="B95" s="224"/>
      <c r="C95" s="222"/>
      <c r="D95" s="222"/>
      <c r="E95" s="222"/>
      <c r="F95" s="223"/>
      <c r="G95" s="303" t="s">
        <v>27</v>
      </c>
      <c r="H95" s="237" t="s">
        <v>6</v>
      </c>
      <c r="I95" s="241">
        <f>물집!L60</f>
        <v>100</v>
      </c>
      <c r="J95" s="267" t="e">
        <f>일위목록!H37</f>
        <v>#REF!</v>
      </c>
      <c r="K95" s="255" t="e">
        <f>ROUNDDOWN(I95*J95,0)</f>
        <v>#REF!</v>
      </c>
      <c r="L95" s="267" t="e">
        <f>일위목록!J37</f>
        <v>#REF!</v>
      </c>
      <c r="M95" s="255" t="e">
        <f>ROUNDDOWN(I95*L95,0)</f>
        <v>#REF!</v>
      </c>
      <c r="N95" s="267" t="e">
        <f>일위목록!L37</f>
        <v>#REF!</v>
      </c>
      <c r="O95" s="255" t="e">
        <f>ROUNDDOWN(I95*N95,0)</f>
        <v>#REF!</v>
      </c>
      <c r="P95" s="293" t="e">
        <f t="shared" si="14"/>
        <v>#REF!</v>
      </c>
      <c r="Q95" s="294" t="e">
        <f t="shared" si="14"/>
        <v>#REF!</v>
      </c>
      <c r="R95" s="220" t="s">
        <v>43</v>
      </c>
      <c r="S95" s="155"/>
    </row>
    <row r="96" spans="1:19" ht="24" customHeight="1">
      <c r="A96" s="155"/>
      <c r="B96" s="302"/>
      <c r="C96" s="222"/>
      <c r="D96" s="222"/>
      <c r="E96" s="222" t="s">
        <v>110</v>
      </c>
      <c r="F96" s="223"/>
      <c r="G96" s="303" t="s">
        <v>26</v>
      </c>
      <c r="H96" s="237" t="s">
        <v>6</v>
      </c>
      <c r="I96" s="241">
        <f>물집!L61</f>
        <v>100</v>
      </c>
      <c r="J96" s="267" t="e">
        <f>일위목록!H38</f>
        <v>#REF!</v>
      </c>
      <c r="K96" s="255" t="e">
        <f>ROUNDDOWN(I96*J96,0)</f>
        <v>#REF!</v>
      </c>
      <c r="L96" s="267" t="e">
        <f>일위목록!J38</f>
        <v>#REF!</v>
      </c>
      <c r="M96" s="255" t="e">
        <f>ROUNDDOWN(I96*L96,0)</f>
        <v>#REF!</v>
      </c>
      <c r="N96" s="267" t="e">
        <f>일위목록!L38</f>
        <v>#REF!</v>
      </c>
      <c r="O96" s="255" t="e">
        <f>ROUNDDOWN(I96*N96,0)</f>
        <v>#REF!</v>
      </c>
      <c r="P96" s="293" t="e">
        <f t="shared" si="14"/>
        <v>#REF!</v>
      </c>
      <c r="Q96" s="294" t="e">
        <f t="shared" si="14"/>
        <v>#REF!</v>
      </c>
      <c r="R96" s="220" t="s">
        <v>215</v>
      </c>
      <c r="S96" s="155"/>
    </row>
    <row r="97" spans="1:19" ht="24" customHeight="1">
      <c r="A97" s="155"/>
      <c r="B97" s="224"/>
      <c r="C97" s="222"/>
      <c r="D97" s="222"/>
      <c r="E97" s="222"/>
      <c r="F97" s="223"/>
      <c r="G97" s="303" t="s">
        <v>27</v>
      </c>
      <c r="H97" s="237" t="s">
        <v>6</v>
      </c>
      <c r="I97" s="241">
        <f>물집!L62</f>
        <v>100</v>
      </c>
      <c r="J97" s="267" t="e">
        <f>일위목록!H39</f>
        <v>#REF!</v>
      </c>
      <c r="K97" s="255" t="e">
        <f>ROUNDDOWN(I97*J97,0)</f>
        <v>#REF!</v>
      </c>
      <c r="L97" s="267" t="e">
        <f>일위목록!J39</f>
        <v>#REF!</v>
      </c>
      <c r="M97" s="255" t="e">
        <f>ROUNDDOWN(I97*L97,0)</f>
        <v>#REF!</v>
      </c>
      <c r="N97" s="267" t="e">
        <f>일위목록!L39</f>
        <v>#REF!</v>
      </c>
      <c r="O97" s="255" t="e">
        <f>ROUNDDOWN(I97*N97,0)</f>
        <v>#REF!</v>
      </c>
      <c r="P97" s="293" t="e">
        <f t="shared" si="14"/>
        <v>#REF!</v>
      </c>
      <c r="Q97" s="294" t="e">
        <f t="shared" si="14"/>
        <v>#REF!</v>
      </c>
      <c r="R97" s="220" t="s">
        <v>216</v>
      </c>
      <c r="S97" s="155"/>
    </row>
    <row r="98" spans="1:19" ht="24" customHeight="1">
      <c r="A98" s="155"/>
      <c r="B98" s="812" t="s">
        <v>34</v>
      </c>
      <c r="C98" s="813"/>
      <c r="D98" s="813"/>
      <c r="E98" s="813"/>
      <c r="F98" s="814"/>
      <c r="G98" s="307"/>
      <c r="H98" s="243"/>
      <c r="I98" s="244"/>
      <c r="J98" s="279"/>
      <c r="K98" s="268" t="e">
        <f>SUM(K94:K97)</f>
        <v>#REF!</v>
      </c>
      <c r="L98" s="279"/>
      <c r="M98" s="268" t="e">
        <f>SUM(M94:M97)</f>
        <v>#REF!</v>
      </c>
      <c r="N98" s="279"/>
      <c r="O98" s="268" t="e">
        <f>SUM(O94:O97)</f>
        <v>#REF!</v>
      </c>
      <c r="P98" s="292"/>
      <c r="Q98" s="284" t="e">
        <f>SUM(Q94:Q97)</f>
        <v>#REF!</v>
      </c>
      <c r="R98" s="225"/>
      <c r="S98" s="155"/>
    </row>
    <row r="99" spans="1:19" ht="24" customHeight="1">
      <c r="A99" s="155"/>
      <c r="B99" s="311"/>
      <c r="C99" s="312"/>
      <c r="D99" s="312"/>
      <c r="E99" s="312"/>
      <c r="F99" s="313"/>
      <c r="G99" s="308"/>
      <c r="H99" s="246"/>
      <c r="I99" s="247"/>
      <c r="J99" s="275"/>
      <c r="K99" s="273"/>
      <c r="L99" s="275"/>
      <c r="M99" s="273"/>
      <c r="N99" s="275"/>
      <c r="O99" s="285"/>
      <c r="P99" s="295"/>
      <c r="Q99" s="285"/>
      <c r="R99" s="229"/>
      <c r="S99" s="155"/>
    </row>
    <row r="100" spans="1:19" ht="24" customHeight="1">
      <c r="A100" s="155"/>
      <c r="B100" s="215" t="s">
        <v>1</v>
      </c>
      <c r="C100" s="216"/>
      <c r="D100" s="216"/>
      <c r="E100" s="216"/>
      <c r="F100" s="217"/>
      <c r="G100" s="314"/>
      <c r="H100" s="315"/>
      <c r="I100" s="250"/>
      <c r="J100" s="280"/>
      <c r="K100" s="266" t="e">
        <f>SUM(K101,K118)</f>
        <v>#REF!</v>
      </c>
      <c r="L100" s="280"/>
      <c r="M100" s="266" t="e">
        <f>SUM(M101,M118)</f>
        <v>#REF!</v>
      </c>
      <c r="N100" s="265"/>
      <c r="O100" s="266" t="e">
        <f>SUM(O101,O118)</f>
        <v>#REF!</v>
      </c>
      <c r="P100" s="291"/>
      <c r="Q100" s="286" t="e">
        <f>SUM(Q101,Q118)</f>
        <v>#REF!</v>
      </c>
      <c r="R100" s="230"/>
      <c r="S100" s="155"/>
    </row>
    <row r="101" spans="1:19" ht="24" customHeight="1">
      <c r="A101" s="155"/>
      <c r="B101" s="302"/>
      <c r="C101" s="207" t="s">
        <v>74</v>
      </c>
      <c r="D101" s="207"/>
      <c r="E101" s="207"/>
      <c r="F101" s="208"/>
      <c r="G101" s="316"/>
      <c r="H101" s="252"/>
      <c r="I101" s="241"/>
      <c r="J101" s="267"/>
      <c r="K101" s="268" t="e">
        <f>SUM(K106,K111)</f>
        <v>#REF!</v>
      </c>
      <c r="L101" s="267"/>
      <c r="M101" s="268" t="e">
        <f>SUM(M106,M111)</f>
        <v>#REF!</v>
      </c>
      <c r="N101" s="279"/>
      <c r="O101" s="268" t="e">
        <f>SUM(O106,O111)</f>
        <v>#REF!</v>
      </c>
      <c r="P101" s="292"/>
      <c r="Q101" s="284" t="e">
        <f>SUM(Q106,Q111)</f>
        <v>#REF!</v>
      </c>
      <c r="R101" s="221"/>
      <c r="S101" s="155"/>
    </row>
    <row r="102" spans="1:19" ht="24" customHeight="1">
      <c r="A102" s="155"/>
      <c r="B102" s="302"/>
      <c r="C102" s="207"/>
      <c r="D102" s="207" t="s">
        <v>75</v>
      </c>
      <c r="E102" s="207"/>
      <c r="F102" s="208"/>
      <c r="G102" s="316"/>
      <c r="H102" s="252"/>
      <c r="I102" s="241"/>
      <c r="J102" s="267"/>
      <c r="K102" s="255"/>
      <c r="L102" s="267"/>
      <c r="M102" s="255"/>
      <c r="N102" s="267"/>
      <c r="O102" s="284"/>
      <c r="P102" s="292"/>
      <c r="Q102" s="284"/>
      <c r="R102" s="221"/>
      <c r="S102" s="155"/>
    </row>
    <row r="103" spans="1:19" ht="24" customHeight="1">
      <c r="A103" s="155"/>
      <c r="B103" s="302"/>
      <c r="C103" s="222"/>
      <c r="D103" s="222"/>
      <c r="E103" s="222" t="s">
        <v>76</v>
      </c>
      <c r="F103" s="223"/>
      <c r="G103" s="303" t="s">
        <v>25</v>
      </c>
      <c r="H103" s="237" t="s">
        <v>6</v>
      </c>
      <c r="I103" s="241">
        <f>물집!L67</f>
        <v>5</v>
      </c>
      <c r="J103" s="267" t="e">
        <f>일위목록!H40</f>
        <v>#REF!</v>
      </c>
      <c r="K103" s="255" t="e">
        <f>ROUNDDOWN(I103*J103,0)</f>
        <v>#REF!</v>
      </c>
      <c r="L103" s="267" t="e">
        <f>일위목록!J40</f>
        <v>#REF!</v>
      </c>
      <c r="M103" s="255" t="e">
        <f>ROUNDDOWN(I103*L103,0)</f>
        <v>#REF!</v>
      </c>
      <c r="N103" s="267" t="e">
        <f>일위목록!L40</f>
        <v>#REF!</v>
      </c>
      <c r="O103" s="255" t="e">
        <f>ROUNDDOWN(I103*N103,0)</f>
        <v>#REF!</v>
      </c>
      <c r="P103" s="293" t="e">
        <f t="shared" ref="P103:Q105" si="15">J103+L103+N103</f>
        <v>#REF!</v>
      </c>
      <c r="Q103" s="294" t="e">
        <f t="shared" si="15"/>
        <v>#REF!</v>
      </c>
      <c r="R103" s="220" t="s">
        <v>217</v>
      </c>
      <c r="S103" s="155"/>
    </row>
    <row r="104" spans="1:19" ht="24" customHeight="1">
      <c r="A104" s="155"/>
      <c r="B104" s="224"/>
      <c r="C104" s="222"/>
      <c r="D104" s="222"/>
      <c r="E104" s="222"/>
      <c r="F104" s="223"/>
      <c r="G104" s="303" t="s">
        <v>26</v>
      </c>
      <c r="H104" s="237" t="s">
        <v>6</v>
      </c>
      <c r="I104" s="241">
        <f>물집!L68</f>
        <v>10</v>
      </c>
      <c r="J104" s="267" t="e">
        <f>일위목록!H41</f>
        <v>#REF!</v>
      </c>
      <c r="K104" s="255" t="e">
        <f>ROUNDDOWN(I104*J104,0)</f>
        <v>#REF!</v>
      </c>
      <c r="L104" s="267" t="e">
        <f>일위목록!J41</f>
        <v>#REF!</v>
      </c>
      <c r="M104" s="255" t="e">
        <f>ROUNDDOWN(I104*L104,0)</f>
        <v>#REF!</v>
      </c>
      <c r="N104" s="267" t="e">
        <f>일위목록!L41</f>
        <v>#REF!</v>
      </c>
      <c r="O104" s="255" t="e">
        <f>ROUNDDOWN(I104*N104,0)</f>
        <v>#REF!</v>
      </c>
      <c r="P104" s="293" t="e">
        <f t="shared" si="15"/>
        <v>#REF!</v>
      </c>
      <c r="Q104" s="294" t="e">
        <f t="shared" si="15"/>
        <v>#REF!</v>
      </c>
      <c r="R104" s="220" t="s">
        <v>218</v>
      </c>
      <c r="S104" s="155"/>
    </row>
    <row r="105" spans="1:19" ht="24" customHeight="1">
      <c r="A105" s="155"/>
      <c r="B105" s="224"/>
      <c r="C105" s="222"/>
      <c r="D105" s="222"/>
      <c r="E105" s="222"/>
      <c r="F105" s="223"/>
      <c r="G105" s="303" t="s">
        <v>27</v>
      </c>
      <c r="H105" s="237" t="s">
        <v>6</v>
      </c>
      <c r="I105" s="241">
        <f>물집!L69</f>
        <v>20</v>
      </c>
      <c r="J105" s="267" t="e">
        <f>일위목록!H42</f>
        <v>#REF!</v>
      </c>
      <c r="K105" s="255" t="e">
        <f>ROUNDDOWN(I105*J105,0)</f>
        <v>#REF!</v>
      </c>
      <c r="L105" s="267" t="e">
        <f>일위목록!J42</f>
        <v>#REF!</v>
      </c>
      <c r="M105" s="255" t="e">
        <f>ROUNDDOWN(I105*L105,0)</f>
        <v>#REF!</v>
      </c>
      <c r="N105" s="267" t="e">
        <f>일위목록!L42</f>
        <v>#REF!</v>
      </c>
      <c r="O105" s="255" t="e">
        <f>ROUNDDOWN(I105*N105,0)</f>
        <v>#REF!</v>
      </c>
      <c r="P105" s="293" t="e">
        <f t="shared" si="15"/>
        <v>#REF!</v>
      </c>
      <c r="Q105" s="294" t="e">
        <f t="shared" si="15"/>
        <v>#REF!</v>
      </c>
      <c r="R105" s="220" t="s">
        <v>219</v>
      </c>
      <c r="S105" s="155"/>
    </row>
    <row r="106" spans="1:19" ht="24" customHeight="1">
      <c r="A106" s="155"/>
      <c r="B106" s="812" t="s">
        <v>34</v>
      </c>
      <c r="C106" s="813"/>
      <c r="D106" s="813"/>
      <c r="E106" s="813"/>
      <c r="F106" s="814"/>
      <c r="G106" s="307"/>
      <c r="H106" s="243"/>
      <c r="I106" s="244"/>
      <c r="J106" s="279"/>
      <c r="K106" s="268" t="e">
        <f>SUM(K103:K105)</f>
        <v>#REF!</v>
      </c>
      <c r="L106" s="279"/>
      <c r="M106" s="268" t="e">
        <f>SUM(M103:M105)</f>
        <v>#REF!</v>
      </c>
      <c r="N106" s="279"/>
      <c r="O106" s="268" t="e">
        <f>SUM(O103:O105)</f>
        <v>#REF!</v>
      </c>
      <c r="P106" s="292"/>
      <c r="Q106" s="284" t="e">
        <f>SUM(Q103:Q105)</f>
        <v>#REF!</v>
      </c>
      <c r="R106" s="225"/>
      <c r="S106" s="155"/>
    </row>
    <row r="107" spans="1:19" ht="24" customHeight="1">
      <c r="A107" s="155"/>
      <c r="B107" s="206"/>
      <c r="C107" s="207"/>
      <c r="D107" s="207"/>
      <c r="E107" s="207"/>
      <c r="F107" s="208"/>
      <c r="G107" s="303"/>
      <c r="H107" s="237"/>
      <c r="I107" s="241"/>
      <c r="J107" s="267"/>
      <c r="K107" s="255"/>
      <c r="L107" s="267"/>
      <c r="M107" s="255"/>
      <c r="N107" s="267"/>
      <c r="O107" s="284"/>
      <c r="P107" s="292"/>
      <c r="Q107" s="284"/>
      <c r="R107" s="232"/>
      <c r="S107" s="155"/>
    </row>
    <row r="108" spans="1:19" ht="24" customHeight="1">
      <c r="A108" s="155"/>
      <c r="B108" s="302"/>
      <c r="C108" s="207"/>
      <c r="D108" s="207" t="s">
        <v>77</v>
      </c>
      <c r="E108" s="207"/>
      <c r="F108" s="208"/>
      <c r="G108" s="303"/>
      <c r="H108" s="237"/>
      <c r="I108" s="241"/>
      <c r="J108" s="267"/>
      <c r="K108" s="255"/>
      <c r="L108" s="267"/>
      <c r="M108" s="255"/>
      <c r="N108" s="267"/>
      <c r="O108" s="284"/>
      <c r="P108" s="292"/>
      <c r="Q108" s="284"/>
      <c r="R108" s="232"/>
      <c r="S108" s="155"/>
    </row>
    <row r="109" spans="1:19" ht="24" customHeight="1">
      <c r="A109" s="155"/>
      <c r="B109" s="302"/>
      <c r="C109" s="222"/>
      <c r="D109" s="222"/>
      <c r="E109" s="222" t="s">
        <v>78</v>
      </c>
      <c r="F109" s="223"/>
      <c r="G109" s="303" t="s">
        <v>26</v>
      </c>
      <c r="H109" s="237" t="s">
        <v>6</v>
      </c>
      <c r="I109" s="241">
        <f>물집!L72</f>
        <v>5</v>
      </c>
      <c r="J109" s="267" t="e">
        <f>일위목록!H43</f>
        <v>#REF!</v>
      </c>
      <c r="K109" s="255" t="e">
        <f>ROUNDDOWN(I109*J109,0)</f>
        <v>#REF!</v>
      </c>
      <c r="L109" s="267" t="e">
        <f>일위목록!J43</f>
        <v>#REF!</v>
      </c>
      <c r="M109" s="255" t="e">
        <f>ROUNDDOWN(I109*L109,0)</f>
        <v>#REF!</v>
      </c>
      <c r="N109" s="267" t="e">
        <f>일위목록!L43</f>
        <v>#REF!</v>
      </c>
      <c r="O109" s="255" t="e">
        <f>ROUNDDOWN(I109*N109,0)</f>
        <v>#REF!</v>
      </c>
      <c r="P109" s="293" t="e">
        <f>J109+L109+N109</f>
        <v>#REF!</v>
      </c>
      <c r="Q109" s="294" t="e">
        <f>K109+M109+O109</f>
        <v>#REF!</v>
      </c>
      <c r="R109" s="220" t="s">
        <v>44</v>
      </c>
      <c r="S109" s="155"/>
    </row>
    <row r="110" spans="1:19" ht="24" customHeight="1">
      <c r="A110" s="155"/>
      <c r="B110" s="224"/>
      <c r="C110" s="222"/>
      <c r="D110" s="222"/>
      <c r="E110" s="222"/>
      <c r="F110" s="223"/>
      <c r="G110" s="303" t="s">
        <v>27</v>
      </c>
      <c r="H110" s="237" t="s">
        <v>6</v>
      </c>
      <c r="I110" s="241">
        <f>물집!L73</f>
        <v>20</v>
      </c>
      <c r="J110" s="267" t="e">
        <f>일위목록!H44</f>
        <v>#REF!</v>
      </c>
      <c r="K110" s="255" t="e">
        <f>ROUNDDOWN(I110*J110,0)</f>
        <v>#REF!</v>
      </c>
      <c r="L110" s="267" t="e">
        <f>일위목록!J44</f>
        <v>#REF!</v>
      </c>
      <c r="M110" s="255" t="e">
        <f>ROUNDDOWN(I110*L110,0)</f>
        <v>#REF!</v>
      </c>
      <c r="N110" s="267" t="e">
        <f>일위목록!L44</f>
        <v>#REF!</v>
      </c>
      <c r="O110" s="255" t="e">
        <f>ROUNDDOWN(I110*N110,0)</f>
        <v>#REF!</v>
      </c>
      <c r="P110" s="293" t="e">
        <f>J110+L110+N110</f>
        <v>#REF!</v>
      </c>
      <c r="Q110" s="294" t="e">
        <f>K110+M110+O110</f>
        <v>#REF!</v>
      </c>
      <c r="R110" s="220" t="s">
        <v>220</v>
      </c>
      <c r="S110" s="155"/>
    </row>
    <row r="111" spans="1:19" ht="24" customHeight="1">
      <c r="A111" s="155"/>
      <c r="B111" s="812" t="s">
        <v>34</v>
      </c>
      <c r="C111" s="813"/>
      <c r="D111" s="813"/>
      <c r="E111" s="813"/>
      <c r="F111" s="814"/>
      <c r="G111" s="307"/>
      <c r="H111" s="243"/>
      <c r="I111" s="244"/>
      <c r="J111" s="279"/>
      <c r="K111" s="268" t="e">
        <f>SUM(K109:K110)</f>
        <v>#REF!</v>
      </c>
      <c r="L111" s="279"/>
      <c r="M111" s="268" t="e">
        <f>SUM(M109:M110)</f>
        <v>#REF!</v>
      </c>
      <c r="N111" s="279"/>
      <c r="O111" s="268" t="e">
        <f>SUM(O109:O110)</f>
        <v>#REF!</v>
      </c>
      <c r="P111" s="292"/>
      <c r="Q111" s="284" t="e">
        <f>SUM(Q109:Q110)</f>
        <v>#REF!</v>
      </c>
      <c r="R111" s="225"/>
      <c r="S111" s="155"/>
    </row>
    <row r="112" spans="1:19" ht="24" customHeight="1">
      <c r="A112" s="155"/>
      <c r="B112" s="224"/>
      <c r="C112" s="222"/>
      <c r="D112" s="222"/>
      <c r="E112" s="222"/>
      <c r="F112" s="223"/>
      <c r="G112" s="303"/>
      <c r="H112" s="237"/>
      <c r="I112" s="241"/>
      <c r="J112" s="267"/>
      <c r="K112" s="255"/>
      <c r="L112" s="267"/>
      <c r="M112" s="255"/>
      <c r="N112" s="267"/>
      <c r="O112" s="284"/>
      <c r="P112" s="292"/>
      <c r="Q112" s="284"/>
      <c r="R112" s="220"/>
      <c r="S112" s="155"/>
    </row>
    <row r="113" spans="1:19" ht="24" customHeight="1">
      <c r="A113" s="155"/>
      <c r="B113" s="302"/>
      <c r="C113" s="207"/>
      <c r="D113" s="207" t="s">
        <v>273</v>
      </c>
      <c r="E113" s="207"/>
      <c r="F113" s="208"/>
      <c r="G113" s="317"/>
      <c r="H113" s="237"/>
      <c r="I113" s="241"/>
      <c r="J113" s="267"/>
      <c r="K113" s="255"/>
      <c r="L113" s="267"/>
      <c r="M113" s="255"/>
      <c r="N113" s="267"/>
      <c r="O113" s="284"/>
      <c r="P113" s="292"/>
      <c r="Q113" s="284"/>
      <c r="R113" s="232"/>
      <c r="S113" s="155"/>
    </row>
    <row r="114" spans="1:19" ht="24" customHeight="1">
      <c r="A114" s="155"/>
      <c r="B114" s="302"/>
      <c r="C114" s="222"/>
      <c r="D114" s="222"/>
      <c r="E114" s="222" t="s">
        <v>91</v>
      </c>
      <c r="F114" s="223"/>
      <c r="G114" s="303" t="s">
        <v>26</v>
      </c>
      <c r="H114" s="237" t="s">
        <v>6</v>
      </c>
      <c r="I114" s="241">
        <f>물집!L76</f>
        <v>212</v>
      </c>
      <c r="J114" s="267" t="e">
        <f>일위목록!H23</f>
        <v>#REF!</v>
      </c>
      <c r="K114" s="255" t="e">
        <f>ROUNDDOWN(I114*J114,0)</f>
        <v>#REF!</v>
      </c>
      <c r="L114" s="267" t="e">
        <f>일위목록!J23</f>
        <v>#REF!</v>
      </c>
      <c r="M114" s="255" t="e">
        <f>ROUNDDOWN(I114*L114,0)</f>
        <v>#REF!</v>
      </c>
      <c r="N114" s="267" t="e">
        <f>일위목록!L23</f>
        <v>#REF!</v>
      </c>
      <c r="O114" s="255" t="e">
        <f>ROUNDDOWN(I114*N114,0)</f>
        <v>#REF!</v>
      </c>
      <c r="P114" s="293" t="e">
        <f>J114+L114+N114</f>
        <v>#REF!</v>
      </c>
      <c r="Q114" s="294" t="e">
        <f>K114+M114+O114</f>
        <v>#REF!</v>
      </c>
      <c r="R114" s="220" t="s">
        <v>205</v>
      </c>
      <c r="S114" s="155"/>
    </row>
    <row r="115" spans="1:19" ht="24" customHeight="1">
      <c r="A115" s="155"/>
      <c r="B115" s="224"/>
      <c r="C115" s="222"/>
      <c r="D115" s="222"/>
      <c r="E115" s="222"/>
      <c r="F115" s="223"/>
      <c r="G115" s="303" t="s">
        <v>27</v>
      </c>
      <c r="H115" s="237" t="s">
        <v>6</v>
      </c>
      <c r="I115" s="241">
        <f>물집!L77</f>
        <v>600</v>
      </c>
      <c r="J115" s="267" t="e">
        <f>일위목록!H24</f>
        <v>#REF!</v>
      </c>
      <c r="K115" s="255" t="e">
        <f>ROUNDDOWN(I115*J115,0)</f>
        <v>#REF!</v>
      </c>
      <c r="L115" s="267" t="e">
        <f>일위목록!J24</f>
        <v>#REF!</v>
      </c>
      <c r="M115" s="255" t="e">
        <f>ROUNDDOWN(I115*L115,0)</f>
        <v>#REF!</v>
      </c>
      <c r="N115" s="267" t="e">
        <f>일위목록!L24</f>
        <v>#REF!</v>
      </c>
      <c r="O115" s="255" t="e">
        <f>ROUNDDOWN(I115*N115,0)</f>
        <v>#REF!</v>
      </c>
      <c r="P115" s="293" t="e">
        <f>J115+L115+N115</f>
        <v>#REF!</v>
      </c>
      <c r="Q115" s="294" t="e">
        <f>K115+M115+O115</f>
        <v>#REF!</v>
      </c>
      <c r="R115" s="220" t="s">
        <v>206</v>
      </c>
      <c r="S115" s="155"/>
    </row>
    <row r="116" spans="1:19" ht="24" customHeight="1">
      <c r="A116" s="155"/>
      <c r="B116" s="812" t="s">
        <v>34</v>
      </c>
      <c r="C116" s="813"/>
      <c r="D116" s="813"/>
      <c r="E116" s="813"/>
      <c r="F116" s="814"/>
      <c r="G116" s="318"/>
      <c r="H116" s="243"/>
      <c r="I116" s="244"/>
      <c r="J116" s="279"/>
      <c r="K116" s="268" t="e">
        <f>SUM(K114:K115)</f>
        <v>#REF!</v>
      </c>
      <c r="L116" s="279"/>
      <c r="M116" s="268" t="e">
        <f>SUM(M114:M115)</f>
        <v>#REF!</v>
      </c>
      <c r="N116" s="279"/>
      <c r="O116" s="268" t="e">
        <f>SUM(O114:O115)</f>
        <v>#REF!</v>
      </c>
      <c r="P116" s="292"/>
      <c r="Q116" s="284" t="e">
        <f>SUM(Q114:Q115)</f>
        <v>#REF!</v>
      </c>
      <c r="R116" s="225"/>
      <c r="S116" s="155"/>
    </row>
    <row r="117" spans="1:19" ht="24" customHeight="1">
      <c r="A117" s="155"/>
      <c r="B117" s="206"/>
      <c r="C117" s="207"/>
      <c r="D117" s="207"/>
      <c r="E117" s="207"/>
      <c r="F117" s="208"/>
      <c r="G117" s="317"/>
      <c r="H117" s="237"/>
      <c r="I117" s="241"/>
      <c r="J117" s="267"/>
      <c r="K117" s="255"/>
      <c r="L117" s="267"/>
      <c r="M117" s="255"/>
      <c r="N117" s="267"/>
      <c r="O117" s="284"/>
      <c r="P117" s="292"/>
      <c r="Q117" s="284"/>
      <c r="R117" s="232"/>
      <c r="S117" s="155"/>
    </row>
    <row r="118" spans="1:19" ht="24" customHeight="1">
      <c r="A118" s="155"/>
      <c r="B118" s="302"/>
      <c r="C118" s="207" t="s">
        <v>79</v>
      </c>
      <c r="D118" s="207"/>
      <c r="E118" s="207"/>
      <c r="F118" s="208"/>
      <c r="G118" s="303"/>
      <c r="H118" s="237"/>
      <c r="I118" s="241"/>
      <c r="J118" s="267"/>
      <c r="K118" s="268" t="e">
        <f>SUM(K123,K129)</f>
        <v>#REF!</v>
      </c>
      <c r="L118" s="267"/>
      <c r="M118" s="268" t="e">
        <f>SUM(M123,M129)</f>
        <v>#REF!</v>
      </c>
      <c r="N118" s="279"/>
      <c r="O118" s="268" t="e">
        <f>SUM(O123,O129)</f>
        <v>#REF!</v>
      </c>
      <c r="P118" s="292"/>
      <c r="Q118" s="284" t="e">
        <f>SUM(Q123,Q129)</f>
        <v>#REF!</v>
      </c>
      <c r="R118" s="220"/>
      <c r="S118" s="155"/>
    </row>
    <row r="119" spans="1:19" ht="24" customHeight="1">
      <c r="A119" s="155"/>
      <c r="B119" s="302"/>
      <c r="C119" s="207"/>
      <c r="D119" s="207" t="s">
        <v>80</v>
      </c>
      <c r="E119" s="207"/>
      <c r="F119" s="208"/>
      <c r="G119" s="303"/>
      <c r="H119" s="237"/>
      <c r="I119" s="241"/>
      <c r="J119" s="267"/>
      <c r="K119" s="255"/>
      <c r="L119" s="267"/>
      <c r="M119" s="255"/>
      <c r="N119" s="267"/>
      <c r="O119" s="284"/>
      <c r="P119" s="292"/>
      <c r="Q119" s="284"/>
      <c r="R119" s="220"/>
      <c r="S119" s="155"/>
    </row>
    <row r="120" spans="1:19" ht="24" customHeight="1">
      <c r="A120" s="155"/>
      <c r="B120" s="302"/>
      <c r="C120" s="222"/>
      <c r="D120" s="222"/>
      <c r="E120" s="222" t="s">
        <v>81</v>
      </c>
      <c r="F120" s="223"/>
      <c r="G120" s="303" t="s">
        <v>25</v>
      </c>
      <c r="H120" s="237" t="s">
        <v>6</v>
      </c>
      <c r="I120" s="241">
        <f>물집!L81</f>
        <v>1000</v>
      </c>
      <c r="J120" s="267" t="e">
        <f>일위목록!H47</f>
        <v>#REF!</v>
      </c>
      <c r="K120" s="255" t="e">
        <f>ROUNDDOWN(I120*J120,0)</f>
        <v>#REF!</v>
      </c>
      <c r="L120" s="267" t="e">
        <f>일위목록!J47</f>
        <v>#REF!</v>
      </c>
      <c r="M120" s="255" t="e">
        <f>ROUNDDOWN(I120*L120,0)</f>
        <v>#REF!</v>
      </c>
      <c r="N120" s="267" t="e">
        <f>일위목록!L47</f>
        <v>#REF!</v>
      </c>
      <c r="O120" s="255" t="e">
        <f>ROUNDDOWN(I120*N120,0)</f>
        <v>#REF!</v>
      </c>
      <c r="P120" s="293" t="e">
        <f t="shared" ref="P120:Q122" si="16">J120+L120+N120</f>
        <v>#REF!</v>
      </c>
      <c r="Q120" s="294" t="e">
        <f t="shared" si="16"/>
        <v>#REF!</v>
      </c>
      <c r="R120" s="220" t="s">
        <v>166</v>
      </c>
      <c r="S120" s="155"/>
    </row>
    <row r="121" spans="1:19" ht="24" customHeight="1">
      <c r="A121" s="155"/>
      <c r="B121" s="224"/>
      <c r="C121" s="222"/>
      <c r="D121" s="222"/>
      <c r="E121" s="222"/>
      <c r="F121" s="223"/>
      <c r="G121" s="303" t="s">
        <v>26</v>
      </c>
      <c r="H121" s="237" t="s">
        <v>6</v>
      </c>
      <c r="I121" s="241">
        <f>물집!L82</f>
        <v>0</v>
      </c>
      <c r="J121" s="267" t="e">
        <f>일위목록!H48</f>
        <v>#REF!</v>
      </c>
      <c r="K121" s="255" t="e">
        <f>ROUNDDOWN(I121*J121,0)</f>
        <v>#REF!</v>
      </c>
      <c r="L121" s="267" t="e">
        <f>일위목록!J48</f>
        <v>#REF!</v>
      </c>
      <c r="M121" s="255" t="e">
        <f>ROUNDDOWN(I121*L121,0)</f>
        <v>#REF!</v>
      </c>
      <c r="N121" s="267" t="e">
        <f>일위목록!L48</f>
        <v>#REF!</v>
      </c>
      <c r="O121" s="255" t="e">
        <f>ROUNDDOWN(I121*N121,0)</f>
        <v>#REF!</v>
      </c>
      <c r="P121" s="293" t="e">
        <f t="shared" si="16"/>
        <v>#REF!</v>
      </c>
      <c r="Q121" s="294" t="e">
        <f t="shared" si="16"/>
        <v>#REF!</v>
      </c>
      <c r="R121" s="220" t="s">
        <v>223</v>
      </c>
      <c r="S121" s="155"/>
    </row>
    <row r="122" spans="1:19" ht="24" customHeight="1">
      <c r="A122" s="155"/>
      <c r="B122" s="224"/>
      <c r="C122" s="222"/>
      <c r="D122" s="222"/>
      <c r="E122" s="222"/>
      <c r="F122" s="223"/>
      <c r="G122" s="303" t="s">
        <v>27</v>
      </c>
      <c r="H122" s="237" t="s">
        <v>6</v>
      </c>
      <c r="I122" s="241">
        <f>물집!L83</f>
        <v>0</v>
      </c>
      <c r="J122" s="267" t="e">
        <f>일위목록!H49</f>
        <v>#REF!</v>
      </c>
      <c r="K122" s="255" t="e">
        <f>ROUNDDOWN(I122*J122,0)</f>
        <v>#REF!</v>
      </c>
      <c r="L122" s="267" t="e">
        <f>일위목록!J49</f>
        <v>#REF!</v>
      </c>
      <c r="M122" s="255" t="e">
        <f>ROUNDDOWN(I122*L122,0)</f>
        <v>#REF!</v>
      </c>
      <c r="N122" s="267" t="e">
        <f>일위목록!L49</f>
        <v>#REF!</v>
      </c>
      <c r="O122" s="255" t="e">
        <f>ROUNDDOWN(I122*N122,0)</f>
        <v>#REF!</v>
      </c>
      <c r="P122" s="293" t="e">
        <f t="shared" si="16"/>
        <v>#REF!</v>
      </c>
      <c r="Q122" s="294" t="e">
        <f t="shared" si="16"/>
        <v>#REF!</v>
      </c>
      <c r="R122" s="220" t="s">
        <v>224</v>
      </c>
      <c r="S122" s="155"/>
    </row>
    <row r="123" spans="1:19" ht="24" customHeight="1">
      <c r="A123" s="155"/>
      <c r="B123" s="812" t="s">
        <v>34</v>
      </c>
      <c r="C123" s="813"/>
      <c r="D123" s="813"/>
      <c r="E123" s="813"/>
      <c r="F123" s="814"/>
      <c r="G123" s="307"/>
      <c r="H123" s="243"/>
      <c r="I123" s="244"/>
      <c r="J123" s="279"/>
      <c r="K123" s="268" t="e">
        <f>SUM(K120:K122)</f>
        <v>#REF!</v>
      </c>
      <c r="L123" s="279"/>
      <c r="M123" s="268" t="e">
        <f>SUM(M120:M122)</f>
        <v>#REF!</v>
      </c>
      <c r="N123" s="279"/>
      <c r="O123" s="268" t="e">
        <f>SUM(O120:O122)</f>
        <v>#REF!</v>
      </c>
      <c r="P123" s="292"/>
      <c r="Q123" s="284" t="e">
        <f>SUM(Q120:Q122)</f>
        <v>#REF!</v>
      </c>
      <c r="R123" s="225"/>
      <c r="S123" s="155"/>
    </row>
    <row r="124" spans="1:19" ht="24" customHeight="1">
      <c r="A124" s="155"/>
      <c r="B124" s="206"/>
      <c r="C124" s="207"/>
      <c r="D124" s="207"/>
      <c r="E124" s="207"/>
      <c r="F124" s="208"/>
      <c r="G124" s="307"/>
      <c r="H124" s="243"/>
      <c r="I124" s="244"/>
      <c r="J124" s="279"/>
      <c r="K124" s="268"/>
      <c r="L124" s="279"/>
      <c r="M124" s="268"/>
      <c r="N124" s="279"/>
      <c r="O124" s="284"/>
      <c r="P124" s="292"/>
      <c r="Q124" s="284"/>
      <c r="R124" s="225"/>
      <c r="S124" s="155"/>
    </row>
    <row r="125" spans="1:19" ht="23.1" customHeight="1">
      <c r="A125" s="155"/>
      <c r="B125" s="302"/>
      <c r="C125" s="207"/>
      <c r="D125" s="207" t="s">
        <v>132</v>
      </c>
      <c r="E125" s="207"/>
      <c r="F125" s="208"/>
      <c r="G125" s="303"/>
      <c r="H125" s="237"/>
      <c r="I125" s="241"/>
      <c r="J125" s="267"/>
      <c r="K125" s="255"/>
      <c r="L125" s="267"/>
      <c r="M125" s="255"/>
      <c r="N125" s="267"/>
      <c r="O125" s="284"/>
      <c r="P125" s="292"/>
      <c r="Q125" s="284"/>
      <c r="R125" s="220"/>
      <c r="S125" s="155"/>
    </row>
    <row r="126" spans="1:19" ht="23.1" customHeight="1">
      <c r="A126" s="155"/>
      <c r="B126" s="302"/>
      <c r="C126" s="222"/>
      <c r="D126" s="222"/>
      <c r="E126" s="222" t="s">
        <v>133</v>
      </c>
      <c r="F126" s="223"/>
      <c r="G126" s="303" t="s">
        <v>134</v>
      </c>
      <c r="H126" s="237" t="s">
        <v>127</v>
      </c>
      <c r="I126" s="241">
        <f>물집!L86</f>
        <v>10</v>
      </c>
      <c r="J126" s="267" t="e">
        <f>일위목록!H50</f>
        <v>#REF!</v>
      </c>
      <c r="K126" s="255" t="e">
        <f>ROUNDDOWN(I126*J126,0)</f>
        <v>#REF!</v>
      </c>
      <c r="L126" s="267" t="e">
        <f>일위목록!J50</f>
        <v>#REF!</v>
      </c>
      <c r="M126" s="255" t="e">
        <f>ROUNDDOWN(I126*L126,0)</f>
        <v>#REF!</v>
      </c>
      <c r="N126" s="267" t="e">
        <f>일위목록!L50</f>
        <v>#REF!</v>
      </c>
      <c r="O126" s="255" t="e">
        <f>ROUNDDOWN(I126*N126,0)</f>
        <v>#REF!</v>
      </c>
      <c r="P126" s="293" t="e">
        <f t="shared" ref="P126:Q128" si="17">J126+L126+N126</f>
        <v>#REF!</v>
      </c>
      <c r="Q126" s="294" t="e">
        <f t="shared" si="17"/>
        <v>#REF!</v>
      </c>
      <c r="R126" s="220" t="s">
        <v>167</v>
      </c>
      <c r="S126" s="155"/>
    </row>
    <row r="127" spans="1:19" ht="23.1" customHeight="1">
      <c r="A127" s="155"/>
      <c r="B127" s="224"/>
      <c r="C127" s="222"/>
      <c r="D127" s="222"/>
      <c r="E127" s="222"/>
      <c r="F127" s="223"/>
      <c r="G127" s="303" t="s">
        <v>135</v>
      </c>
      <c r="H127" s="237" t="s">
        <v>127</v>
      </c>
      <c r="I127" s="241">
        <f>물집!L87</f>
        <v>10</v>
      </c>
      <c r="J127" s="267" t="e">
        <f>일위목록!H51</f>
        <v>#REF!</v>
      </c>
      <c r="K127" s="255" t="e">
        <f>ROUNDDOWN(I127*J127,0)</f>
        <v>#REF!</v>
      </c>
      <c r="L127" s="267" t="e">
        <f>일위목록!J51</f>
        <v>#REF!</v>
      </c>
      <c r="M127" s="255" t="e">
        <f>ROUNDDOWN(I127*L127,0)</f>
        <v>#REF!</v>
      </c>
      <c r="N127" s="267" t="e">
        <f>일위목록!L51</f>
        <v>#REF!</v>
      </c>
      <c r="O127" s="255" t="e">
        <f>ROUNDDOWN(I127*N127,0)</f>
        <v>#REF!</v>
      </c>
      <c r="P127" s="293" t="e">
        <f t="shared" si="17"/>
        <v>#REF!</v>
      </c>
      <c r="Q127" s="294" t="e">
        <f t="shared" si="17"/>
        <v>#REF!</v>
      </c>
      <c r="R127" s="220" t="s">
        <v>225</v>
      </c>
      <c r="S127" s="155"/>
    </row>
    <row r="128" spans="1:19" ht="23.1" customHeight="1">
      <c r="A128" s="155"/>
      <c r="B128" s="224"/>
      <c r="C128" s="222"/>
      <c r="D128" s="222"/>
      <c r="E128" s="222"/>
      <c r="F128" s="223"/>
      <c r="G128" s="303" t="s">
        <v>136</v>
      </c>
      <c r="H128" s="237" t="s">
        <v>127</v>
      </c>
      <c r="I128" s="241">
        <f>물집!L88</f>
        <v>10</v>
      </c>
      <c r="J128" s="267" t="e">
        <f>일위목록!H52</f>
        <v>#REF!</v>
      </c>
      <c r="K128" s="255" t="e">
        <f>ROUNDDOWN(I128*J128,0)</f>
        <v>#REF!</v>
      </c>
      <c r="L128" s="267" t="e">
        <f>일위목록!J52</f>
        <v>#REF!</v>
      </c>
      <c r="M128" s="255" t="e">
        <f>ROUNDDOWN(I128*L128,0)</f>
        <v>#REF!</v>
      </c>
      <c r="N128" s="267" t="e">
        <f>일위목록!L52</f>
        <v>#REF!</v>
      </c>
      <c r="O128" s="255" t="e">
        <f>ROUNDDOWN(I128*N128,0)</f>
        <v>#REF!</v>
      </c>
      <c r="P128" s="293" t="e">
        <f t="shared" si="17"/>
        <v>#REF!</v>
      </c>
      <c r="Q128" s="294" t="e">
        <f t="shared" si="17"/>
        <v>#REF!</v>
      </c>
      <c r="R128" s="220" t="s">
        <v>45</v>
      </c>
      <c r="S128" s="155"/>
    </row>
    <row r="129" spans="1:19" ht="23.1" customHeight="1">
      <c r="A129" s="155"/>
      <c r="B129" s="821" t="s">
        <v>34</v>
      </c>
      <c r="C129" s="822"/>
      <c r="D129" s="822"/>
      <c r="E129" s="822"/>
      <c r="F129" s="823"/>
      <c r="G129" s="319"/>
      <c r="H129" s="320"/>
      <c r="I129" s="321"/>
      <c r="J129" s="322"/>
      <c r="K129" s="323" t="e">
        <f>SUM(K126:K128)</f>
        <v>#REF!</v>
      </c>
      <c r="L129" s="322"/>
      <c r="M129" s="323" t="e">
        <f>SUM(M126:M128)</f>
        <v>#REF!</v>
      </c>
      <c r="N129" s="322"/>
      <c r="O129" s="323" t="e">
        <f>SUM(O126:O128)</f>
        <v>#REF!</v>
      </c>
      <c r="P129" s="295"/>
      <c r="Q129" s="285" t="e">
        <f>SUM(Q126:Q128)</f>
        <v>#REF!</v>
      </c>
      <c r="R129" s="324"/>
      <c r="S129" s="155"/>
    </row>
    <row r="130" spans="1:19" ht="23.1" customHeight="1">
      <c r="A130" s="155"/>
      <c r="B130" s="326"/>
      <c r="C130" s="326"/>
      <c r="D130" s="326"/>
      <c r="E130" s="326"/>
      <c r="F130" s="326"/>
      <c r="G130" s="326"/>
      <c r="H130" s="326"/>
      <c r="I130" s="327"/>
      <c r="J130" s="328"/>
      <c r="K130" s="328"/>
      <c r="L130" s="328"/>
      <c r="M130" s="328"/>
      <c r="N130" s="328"/>
      <c r="O130" s="328"/>
      <c r="P130" s="329"/>
      <c r="Q130" s="329"/>
      <c r="R130" s="330"/>
      <c r="S130" s="155"/>
    </row>
    <row r="131" spans="1:19" ht="23.1" customHeight="1">
      <c r="A131" s="155"/>
      <c r="B131" s="175"/>
      <c r="C131" s="175"/>
      <c r="D131" s="175"/>
      <c r="E131" s="175"/>
      <c r="F131" s="175"/>
      <c r="G131" s="175"/>
      <c r="H131" s="175"/>
      <c r="I131" s="176"/>
      <c r="J131" s="177"/>
      <c r="K131" s="177"/>
      <c r="L131" s="177"/>
      <c r="M131" s="177"/>
      <c r="N131" s="177"/>
      <c r="O131" s="177"/>
      <c r="P131" s="178"/>
      <c r="Q131" s="178"/>
      <c r="R131" s="179"/>
      <c r="S131" s="155"/>
    </row>
    <row r="132" spans="1:19" ht="23.1" customHeight="1">
      <c r="A132" s="155"/>
      <c r="B132" s="331"/>
      <c r="C132" s="331"/>
      <c r="D132" s="331"/>
      <c r="E132" s="331"/>
      <c r="F132" s="331"/>
      <c r="G132" s="332"/>
      <c r="H132" s="161"/>
      <c r="I132" s="333"/>
      <c r="J132" s="334"/>
      <c r="K132" s="334"/>
      <c r="L132" s="334"/>
      <c r="M132" s="334"/>
      <c r="N132" s="334"/>
      <c r="O132" s="335"/>
      <c r="P132" s="335"/>
      <c r="Q132" s="335"/>
      <c r="R132" s="336"/>
      <c r="S132" s="155"/>
    </row>
    <row r="133" spans="1:19" ht="23.1" customHeight="1">
      <c r="A133" s="155"/>
      <c r="B133" s="215" t="s">
        <v>2</v>
      </c>
      <c r="C133" s="216"/>
      <c r="D133" s="216"/>
      <c r="E133" s="216"/>
      <c r="F133" s="217"/>
      <c r="G133" s="325"/>
      <c r="H133" s="234"/>
      <c r="I133" s="250"/>
      <c r="J133" s="280"/>
      <c r="K133" s="266" t="e">
        <f>SUM(K134,K138)</f>
        <v>#REF!</v>
      </c>
      <c r="L133" s="280"/>
      <c r="M133" s="266" t="e">
        <f>SUM(M134,M138)</f>
        <v>#REF!</v>
      </c>
      <c r="N133" s="265"/>
      <c r="O133" s="266" t="e">
        <f>SUM(O134,O138)</f>
        <v>#REF!</v>
      </c>
      <c r="P133" s="291"/>
      <c r="Q133" s="286" t="e">
        <f>SUM(Q134,Q138)</f>
        <v>#REF!</v>
      </c>
      <c r="R133" s="218"/>
      <c r="S133" s="155"/>
    </row>
    <row r="134" spans="1:19" ht="23.1" customHeight="1">
      <c r="A134" s="155"/>
      <c r="B134" s="302"/>
      <c r="C134" s="207" t="s">
        <v>11</v>
      </c>
      <c r="D134" s="207"/>
      <c r="E134" s="207"/>
      <c r="F134" s="208"/>
      <c r="G134" s="303"/>
      <c r="H134" s="237"/>
      <c r="I134" s="241"/>
      <c r="J134" s="267"/>
      <c r="K134" s="255" t="e">
        <f>SUM(K136)</f>
        <v>#REF!</v>
      </c>
      <c r="L134" s="267"/>
      <c r="M134" s="255" t="e">
        <f>SUM(M136)</f>
        <v>#REF!</v>
      </c>
      <c r="N134" s="267"/>
      <c r="O134" s="255" t="e">
        <f>SUM(O136)</f>
        <v>#REF!</v>
      </c>
      <c r="P134" s="292"/>
      <c r="Q134" s="284" t="e">
        <f>SUM(Q136)</f>
        <v>#REF!</v>
      </c>
      <c r="R134" s="220"/>
      <c r="S134" s="155"/>
    </row>
    <row r="135" spans="1:19" ht="23.1" customHeight="1">
      <c r="A135" s="155"/>
      <c r="B135" s="302"/>
      <c r="C135" s="222"/>
      <c r="D135" s="222"/>
      <c r="E135" s="222" t="s">
        <v>198</v>
      </c>
      <c r="F135" s="223"/>
      <c r="G135" s="303" t="s">
        <v>25</v>
      </c>
      <c r="H135" s="237" t="s">
        <v>127</v>
      </c>
      <c r="I135" s="241">
        <f>물집!L92</f>
        <v>5</v>
      </c>
      <c r="J135" s="267" t="e">
        <f>일위목록!H53</f>
        <v>#REF!</v>
      </c>
      <c r="K135" s="255" t="e">
        <f>ROUNDDOWN(I135*J135,0)</f>
        <v>#REF!</v>
      </c>
      <c r="L135" s="267" t="e">
        <f>일위목록!J53</f>
        <v>#REF!</v>
      </c>
      <c r="M135" s="255" t="e">
        <f>ROUNDDOWN(I135*L135,0)</f>
        <v>#REF!</v>
      </c>
      <c r="N135" s="267" t="e">
        <f>일위목록!L53</f>
        <v>#REF!</v>
      </c>
      <c r="O135" s="255" t="e">
        <f>ROUNDDOWN(I135*N135,0)</f>
        <v>#REF!</v>
      </c>
      <c r="P135" s="293" t="e">
        <f>J135+L135+N135</f>
        <v>#REF!</v>
      </c>
      <c r="Q135" s="294" t="e">
        <f>K135+M135+O135</f>
        <v>#REF!</v>
      </c>
      <c r="R135" s="220" t="s">
        <v>226</v>
      </c>
      <c r="S135" s="155"/>
    </row>
    <row r="136" spans="1:19" ht="23.1" customHeight="1">
      <c r="A136" s="155"/>
      <c r="B136" s="812" t="s">
        <v>34</v>
      </c>
      <c r="C136" s="813"/>
      <c r="D136" s="813"/>
      <c r="E136" s="813"/>
      <c r="F136" s="814"/>
      <c r="G136" s="307"/>
      <c r="H136" s="243"/>
      <c r="I136" s="244"/>
      <c r="J136" s="279"/>
      <c r="K136" s="268" t="e">
        <f>SUM(K135:K135)</f>
        <v>#REF!</v>
      </c>
      <c r="L136" s="279"/>
      <c r="M136" s="268" t="e">
        <f>SUM(M135:M135)</f>
        <v>#REF!</v>
      </c>
      <c r="N136" s="279"/>
      <c r="O136" s="268" t="e">
        <f>SUM(O135:O135)</f>
        <v>#REF!</v>
      </c>
      <c r="P136" s="292"/>
      <c r="Q136" s="284" t="e">
        <f>SUM(Q135:Q135)</f>
        <v>#REF!</v>
      </c>
      <c r="R136" s="225"/>
      <c r="S136" s="155"/>
    </row>
    <row r="137" spans="1:19" ht="23.1" customHeight="1">
      <c r="A137" s="155"/>
      <c r="B137" s="224"/>
      <c r="C137" s="222"/>
      <c r="D137" s="222"/>
      <c r="E137" s="222"/>
      <c r="F137" s="223"/>
      <c r="G137" s="303"/>
      <c r="H137" s="237"/>
      <c r="I137" s="241"/>
      <c r="J137" s="267"/>
      <c r="K137" s="255"/>
      <c r="L137" s="267"/>
      <c r="M137" s="255"/>
      <c r="N137" s="267"/>
      <c r="O137" s="284"/>
      <c r="P137" s="292"/>
      <c r="Q137" s="284"/>
      <c r="R137" s="220"/>
      <c r="S137" s="155"/>
    </row>
    <row r="138" spans="1:19" ht="23.1" customHeight="1">
      <c r="A138" s="155"/>
      <c r="B138" s="302"/>
      <c r="C138" s="207" t="s">
        <v>12</v>
      </c>
      <c r="D138" s="207"/>
      <c r="E138" s="207"/>
      <c r="F138" s="208"/>
      <c r="G138" s="303"/>
      <c r="H138" s="237"/>
      <c r="I138" s="241"/>
      <c r="J138" s="267"/>
      <c r="K138" s="255" t="e">
        <f>SUM(K141)</f>
        <v>#REF!</v>
      </c>
      <c r="L138" s="267"/>
      <c r="M138" s="255" t="e">
        <f>SUM(M141)</f>
        <v>#REF!</v>
      </c>
      <c r="N138" s="267"/>
      <c r="O138" s="255" t="e">
        <f>SUM(O141)</f>
        <v>#REF!</v>
      </c>
      <c r="P138" s="292"/>
      <c r="Q138" s="284" t="e">
        <f>SUM(Q141)</f>
        <v>#REF!</v>
      </c>
      <c r="R138" s="220"/>
      <c r="S138" s="155"/>
    </row>
    <row r="139" spans="1:19" ht="23.1" customHeight="1">
      <c r="A139" s="155"/>
      <c r="B139" s="302"/>
      <c r="C139" s="222"/>
      <c r="D139" s="222"/>
      <c r="E139" s="222" t="s">
        <v>13</v>
      </c>
      <c r="F139" s="223"/>
      <c r="G139" s="303"/>
      <c r="H139" s="237" t="s">
        <v>343</v>
      </c>
      <c r="I139" s="241" t="e">
        <f>물집!#REF!</f>
        <v>#REF!</v>
      </c>
      <c r="J139" s="267" t="e">
        <f>일위목록!#REF!</f>
        <v>#REF!</v>
      </c>
      <c r="K139" s="255" t="e">
        <f>ROUNDDOWN(I139*J139,0)</f>
        <v>#REF!</v>
      </c>
      <c r="L139" s="267" t="e">
        <f>일위목록!#REF!</f>
        <v>#REF!</v>
      </c>
      <c r="M139" s="255" t="e">
        <f>ROUNDDOWN(I139*L139,0)</f>
        <v>#REF!</v>
      </c>
      <c r="N139" s="267" t="e">
        <f>일위목록!#REF!</f>
        <v>#REF!</v>
      </c>
      <c r="O139" s="255" t="e">
        <f>ROUNDDOWN(I139*N139,0)</f>
        <v>#REF!</v>
      </c>
      <c r="P139" s="293" t="e">
        <f>J139+L139+N139</f>
        <v>#REF!</v>
      </c>
      <c r="Q139" s="294" t="e">
        <f>K139+M139+O139</f>
        <v>#REF!</v>
      </c>
      <c r="R139" s="220" t="s">
        <v>168</v>
      </c>
      <c r="S139" s="155"/>
    </row>
    <row r="140" spans="1:19" ht="23.1" customHeight="1">
      <c r="A140" s="155"/>
      <c r="B140" s="302"/>
      <c r="C140" s="222"/>
      <c r="D140" s="222"/>
      <c r="E140" s="222" t="s">
        <v>32</v>
      </c>
      <c r="F140" s="223"/>
      <c r="G140" s="303"/>
      <c r="H140" s="237" t="s">
        <v>343</v>
      </c>
      <c r="I140" s="241" t="e">
        <f>물집!#REF!</f>
        <v>#REF!</v>
      </c>
      <c r="J140" s="267" t="e">
        <f>일위목록!H55</f>
        <v>#REF!</v>
      </c>
      <c r="K140" s="255" t="e">
        <f>ROUNDDOWN(I140*J140,0)</f>
        <v>#REF!</v>
      </c>
      <c r="L140" s="267" t="e">
        <f>일위목록!J55</f>
        <v>#REF!</v>
      </c>
      <c r="M140" s="255" t="e">
        <f>ROUNDDOWN(I140*L140,0)</f>
        <v>#REF!</v>
      </c>
      <c r="N140" s="267" t="e">
        <f>일위목록!L55</f>
        <v>#REF!</v>
      </c>
      <c r="O140" s="255" t="e">
        <f>ROUNDDOWN(I140*N140,0)</f>
        <v>#REF!</v>
      </c>
      <c r="P140" s="293" t="e">
        <f>J140+L140+N140</f>
        <v>#REF!</v>
      </c>
      <c r="Q140" s="294" t="e">
        <f>K140+M140+O140</f>
        <v>#REF!</v>
      </c>
      <c r="R140" s="220" t="s">
        <v>227</v>
      </c>
      <c r="S140" s="155"/>
    </row>
    <row r="141" spans="1:19" ht="23.1" customHeight="1">
      <c r="A141" s="155"/>
      <c r="B141" s="812" t="s">
        <v>34</v>
      </c>
      <c r="C141" s="813"/>
      <c r="D141" s="813"/>
      <c r="E141" s="813"/>
      <c r="F141" s="814"/>
      <c r="G141" s="307"/>
      <c r="H141" s="243"/>
      <c r="I141" s="244"/>
      <c r="J141" s="279"/>
      <c r="K141" s="268" t="e">
        <f>SUM(K139:K140)</f>
        <v>#REF!</v>
      </c>
      <c r="L141" s="279"/>
      <c r="M141" s="268" t="e">
        <f>SUM(M139:M140)</f>
        <v>#REF!</v>
      </c>
      <c r="N141" s="279"/>
      <c r="O141" s="268" t="e">
        <f>SUM(O139:O140)</f>
        <v>#REF!</v>
      </c>
      <c r="P141" s="292"/>
      <c r="Q141" s="284" t="e">
        <f>SUM(Q139:Q140)</f>
        <v>#REF!</v>
      </c>
      <c r="R141" s="225"/>
      <c r="S141" s="155"/>
    </row>
    <row r="142" spans="1:19" ht="23.1" customHeight="1">
      <c r="A142" s="155"/>
      <c r="B142" s="224"/>
      <c r="C142" s="222"/>
      <c r="D142" s="222"/>
      <c r="E142" s="222"/>
      <c r="F142" s="223"/>
      <c r="G142" s="303"/>
      <c r="H142" s="237"/>
      <c r="I142" s="241"/>
      <c r="J142" s="267"/>
      <c r="K142" s="255"/>
      <c r="L142" s="267"/>
      <c r="M142" s="255"/>
      <c r="N142" s="267"/>
      <c r="O142" s="284"/>
      <c r="P142" s="292"/>
      <c r="Q142" s="284"/>
      <c r="R142" s="220"/>
      <c r="S142" s="155"/>
    </row>
    <row r="143" spans="1:19" ht="23.1" customHeight="1">
      <c r="A143" s="155"/>
      <c r="B143" s="206" t="s">
        <v>3</v>
      </c>
      <c r="C143" s="207"/>
      <c r="D143" s="207"/>
      <c r="E143" s="207"/>
      <c r="F143" s="208"/>
      <c r="G143" s="303"/>
      <c r="H143" s="237"/>
      <c r="I143" s="241"/>
      <c r="J143" s="267"/>
      <c r="K143" s="268" t="e">
        <f>SUM(K144)</f>
        <v>#REF!</v>
      </c>
      <c r="L143" s="267"/>
      <c r="M143" s="268" t="e">
        <f>SUM(M144)</f>
        <v>#REF!</v>
      </c>
      <c r="N143" s="279"/>
      <c r="O143" s="268" t="e">
        <f>SUM(O144)</f>
        <v>#REF!</v>
      </c>
      <c r="P143" s="292"/>
      <c r="Q143" s="284" t="e">
        <f>SUM(Q144)</f>
        <v>#REF!</v>
      </c>
      <c r="R143" s="220"/>
      <c r="S143" s="155"/>
    </row>
    <row r="144" spans="1:19" ht="23.1" customHeight="1">
      <c r="A144" s="155"/>
      <c r="B144" s="302"/>
      <c r="C144" s="207" t="s">
        <v>200</v>
      </c>
      <c r="D144" s="207"/>
      <c r="E144" s="207"/>
      <c r="F144" s="208"/>
      <c r="G144" s="303"/>
      <c r="H144" s="237"/>
      <c r="I144" s="241"/>
      <c r="J144" s="267"/>
      <c r="K144" s="255" t="e">
        <f>SUM(K147)</f>
        <v>#REF!</v>
      </c>
      <c r="L144" s="267"/>
      <c r="M144" s="255" t="e">
        <f>SUM(M147)</f>
        <v>#REF!</v>
      </c>
      <c r="N144" s="267"/>
      <c r="O144" s="255" t="e">
        <f>SUM(O147)</f>
        <v>#REF!</v>
      </c>
      <c r="P144" s="292"/>
      <c r="Q144" s="284" t="e">
        <f>SUM(Q147)</f>
        <v>#REF!</v>
      </c>
      <c r="R144" s="220"/>
      <c r="S144" s="155"/>
    </row>
    <row r="145" spans="1:19" ht="23.1" customHeight="1">
      <c r="A145" s="155"/>
      <c r="B145" s="302"/>
      <c r="C145" s="222"/>
      <c r="D145" s="222"/>
      <c r="E145" s="222" t="s">
        <v>84</v>
      </c>
      <c r="F145" s="223"/>
      <c r="G145" s="303" t="s">
        <v>26</v>
      </c>
      <c r="H145" s="237" t="s">
        <v>52</v>
      </c>
      <c r="I145" s="241" t="e">
        <f>물집!#REF!</f>
        <v>#REF!</v>
      </c>
      <c r="J145" s="267" t="e">
        <f>일위목록!H56</f>
        <v>#REF!</v>
      </c>
      <c r="K145" s="255" t="e">
        <f>ROUNDDOWN(I145*J145,0)</f>
        <v>#REF!</v>
      </c>
      <c r="L145" s="267" t="e">
        <f>일위목록!J56</f>
        <v>#REF!</v>
      </c>
      <c r="M145" s="255" t="e">
        <f>ROUNDDOWN(I145*L145,0)</f>
        <v>#REF!</v>
      </c>
      <c r="N145" s="267" t="e">
        <f>일위목록!L56</f>
        <v>#REF!</v>
      </c>
      <c r="O145" s="255" t="e">
        <f>ROUNDDOWN(I145*N145,0)</f>
        <v>#REF!</v>
      </c>
      <c r="P145" s="293" t="e">
        <f>J145+L145+N145</f>
        <v>#REF!</v>
      </c>
      <c r="Q145" s="294" t="e">
        <f>K145+M145+O145</f>
        <v>#REF!</v>
      </c>
      <c r="R145" s="220" t="s">
        <v>228</v>
      </c>
      <c r="S145" s="155"/>
    </row>
    <row r="146" spans="1:19" ht="23.1" customHeight="1">
      <c r="A146" s="155"/>
      <c r="B146" s="224"/>
      <c r="C146" s="222"/>
      <c r="D146" s="222"/>
      <c r="E146" s="222"/>
      <c r="F146" s="223"/>
      <c r="G146" s="303" t="s">
        <v>27</v>
      </c>
      <c r="H146" s="237" t="s">
        <v>52</v>
      </c>
      <c r="I146" s="241" t="e">
        <f>물집!#REF!</f>
        <v>#REF!</v>
      </c>
      <c r="J146" s="267" t="e">
        <f>일위목록!H57</f>
        <v>#REF!</v>
      </c>
      <c r="K146" s="255" t="e">
        <f>ROUNDDOWN(I146*J146,0)</f>
        <v>#REF!</v>
      </c>
      <c r="L146" s="267" t="e">
        <f>일위목록!J57</f>
        <v>#REF!</v>
      </c>
      <c r="M146" s="255" t="e">
        <f>ROUNDDOWN(I146*L146,0)</f>
        <v>#REF!</v>
      </c>
      <c r="N146" s="267" t="e">
        <f>일위목록!L57</f>
        <v>#REF!</v>
      </c>
      <c r="O146" s="255" t="e">
        <f>ROUNDDOWN(I146*N146,0)</f>
        <v>#REF!</v>
      </c>
      <c r="P146" s="293" t="e">
        <f>J146+L146+N146</f>
        <v>#REF!</v>
      </c>
      <c r="Q146" s="294" t="e">
        <f>K146+M146+O146</f>
        <v>#REF!</v>
      </c>
      <c r="R146" s="220" t="s">
        <v>169</v>
      </c>
      <c r="S146" s="155"/>
    </row>
    <row r="147" spans="1:19" ht="23.1" customHeight="1">
      <c r="A147" s="155"/>
      <c r="B147" s="812" t="s">
        <v>34</v>
      </c>
      <c r="C147" s="813"/>
      <c r="D147" s="813"/>
      <c r="E147" s="813"/>
      <c r="F147" s="814"/>
      <c r="G147" s="307"/>
      <c r="H147" s="243"/>
      <c r="I147" s="244"/>
      <c r="J147" s="279"/>
      <c r="K147" s="268" t="e">
        <f>SUM(K145:K146)</f>
        <v>#REF!</v>
      </c>
      <c r="L147" s="279"/>
      <c r="M147" s="268" t="e">
        <f>SUM(M145:M146)</f>
        <v>#REF!</v>
      </c>
      <c r="N147" s="279"/>
      <c r="O147" s="268" t="e">
        <f>SUM(O145:O146)</f>
        <v>#REF!</v>
      </c>
      <c r="P147" s="292"/>
      <c r="Q147" s="284" t="e">
        <f>SUM(Q145:Q146)</f>
        <v>#REF!</v>
      </c>
      <c r="R147" s="225"/>
      <c r="S147" s="155"/>
    </row>
    <row r="148" spans="1:19" ht="23.1" customHeight="1">
      <c r="A148" s="155"/>
      <c r="B148" s="224"/>
      <c r="C148" s="222"/>
      <c r="D148" s="222"/>
      <c r="E148" s="222"/>
      <c r="F148" s="223"/>
      <c r="G148" s="303"/>
      <c r="H148" s="237"/>
      <c r="I148" s="241"/>
      <c r="J148" s="267"/>
      <c r="K148" s="255"/>
      <c r="L148" s="267"/>
      <c r="M148" s="255"/>
      <c r="N148" s="267"/>
      <c r="O148" s="284"/>
      <c r="P148" s="292"/>
      <c r="Q148" s="284"/>
      <c r="R148" s="220"/>
      <c r="S148" s="155"/>
    </row>
    <row r="149" spans="1:19" ht="23.1" customHeight="1">
      <c r="A149" s="155"/>
      <c r="B149" s="206" t="s">
        <v>4</v>
      </c>
      <c r="C149" s="207"/>
      <c r="D149" s="207"/>
      <c r="E149" s="207"/>
      <c r="F149" s="208"/>
      <c r="G149" s="307"/>
      <c r="H149" s="243"/>
      <c r="I149" s="241"/>
      <c r="J149" s="267"/>
      <c r="K149" s="268" t="e">
        <f>SUM(K150,K154)</f>
        <v>#REF!</v>
      </c>
      <c r="L149" s="267"/>
      <c r="M149" s="268" t="e">
        <f>SUM(M150,M154)</f>
        <v>#REF!</v>
      </c>
      <c r="N149" s="279"/>
      <c r="O149" s="268" t="e">
        <f>SUM(O150,O154)</f>
        <v>#REF!</v>
      </c>
      <c r="P149" s="292"/>
      <c r="Q149" s="284" t="e">
        <f>SUM(Q150,Q154)</f>
        <v>#REF!</v>
      </c>
      <c r="R149" s="225"/>
      <c r="S149" s="155"/>
    </row>
    <row r="150" spans="1:19" ht="23.1" customHeight="1">
      <c r="A150" s="155"/>
      <c r="B150" s="302"/>
      <c r="C150" s="207" t="s">
        <v>184</v>
      </c>
      <c r="D150" s="207"/>
      <c r="E150" s="207"/>
      <c r="F150" s="208"/>
      <c r="G150" s="303"/>
      <c r="H150" s="237"/>
      <c r="I150" s="241"/>
      <c r="J150" s="267"/>
      <c r="K150" s="255" t="e">
        <f>SUM(K152)</f>
        <v>#REF!</v>
      </c>
      <c r="L150" s="267"/>
      <c r="M150" s="255" t="e">
        <f>SUM(M152)</f>
        <v>#REF!</v>
      </c>
      <c r="N150" s="267"/>
      <c r="O150" s="255" t="e">
        <f>SUM(O152)</f>
        <v>#REF!</v>
      </c>
      <c r="P150" s="292"/>
      <c r="Q150" s="284" t="e">
        <f>SUM(Q152)</f>
        <v>#REF!</v>
      </c>
      <c r="R150" s="220"/>
      <c r="S150" s="155"/>
    </row>
    <row r="151" spans="1:19" ht="23.1" customHeight="1">
      <c r="A151" s="155"/>
      <c r="B151" s="302"/>
      <c r="C151" s="222"/>
      <c r="D151" s="222"/>
      <c r="E151" s="222" t="s">
        <v>15</v>
      </c>
      <c r="F151" s="223"/>
      <c r="G151" s="303"/>
      <c r="H151" s="237" t="s">
        <v>6</v>
      </c>
      <c r="I151" s="241">
        <f>물집!L99</f>
        <v>0</v>
      </c>
      <c r="J151" s="267" t="e">
        <f>일위목록!#REF!</f>
        <v>#REF!</v>
      </c>
      <c r="K151" s="255" t="e">
        <f>ROUNDDOWN(I151*J151,0)</f>
        <v>#REF!</v>
      </c>
      <c r="L151" s="267" t="e">
        <f>일위목록!#REF!</f>
        <v>#REF!</v>
      </c>
      <c r="M151" s="255" t="e">
        <f>ROUNDDOWN(I151*L151,0)</f>
        <v>#REF!</v>
      </c>
      <c r="N151" s="267" t="e">
        <f>일위목록!#REF!</f>
        <v>#REF!</v>
      </c>
      <c r="O151" s="255" t="e">
        <f>ROUNDDOWN(I151*N151,0)</f>
        <v>#REF!</v>
      </c>
      <c r="P151" s="293" t="e">
        <f>J151+L151+N151</f>
        <v>#REF!</v>
      </c>
      <c r="Q151" s="294" t="e">
        <f>K151+M151+O151</f>
        <v>#REF!</v>
      </c>
      <c r="R151" s="220" t="s">
        <v>230</v>
      </c>
      <c r="S151" s="155"/>
    </row>
    <row r="152" spans="1:19" ht="23.1" customHeight="1">
      <c r="A152" s="155"/>
      <c r="B152" s="812" t="s">
        <v>34</v>
      </c>
      <c r="C152" s="813"/>
      <c r="D152" s="813"/>
      <c r="E152" s="813"/>
      <c r="F152" s="814"/>
      <c r="G152" s="307"/>
      <c r="H152" s="243"/>
      <c r="I152" s="244"/>
      <c r="J152" s="279"/>
      <c r="K152" s="268" t="e">
        <f>SUM(K151)</f>
        <v>#REF!</v>
      </c>
      <c r="L152" s="279"/>
      <c r="M152" s="268" t="e">
        <f>SUM(M151)</f>
        <v>#REF!</v>
      </c>
      <c r="N152" s="279"/>
      <c r="O152" s="268" t="e">
        <f>SUM(O151)</f>
        <v>#REF!</v>
      </c>
      <c r="P152" s="292"/>
      <c r="Q152" s="284" t="e">
        <f>SUM(Q151)</f>
        <v>#REF!</v>
      </c>
      <c r="R152" s="225"/>
      <c r="S152" s="155"/>
    </row>
    <row r="153" spans="1:19" ht="23.1" customHeight="1">
      <c r="A153" s="155"/>
      <c r="B153" s="224"/>
      <c r="C153" s="222"/>
      <c r="D153" s="222"/>
      <c r="E153" s="222"/>
      <c r="F153" s="223"/>
      <c r="G153" s="303"/>
      <c r="H153" s="237"/>
      <c r="I153" s="241"/>
      <c r="J153" s="267"/>
      <c r="K153" s="255"/>
      <c r="L153" s="267"/>
      <c r="M153" s="255"/>
      <c r="N153" s="267"/>
      <c r="O153" s="284"/>
      <c r="P153" s="292"/>
      <c r="Q153" s="284"/>
      <c r="R153" s="220"/>
      <c r="S153" s="155"/>
    </row>
    <row r="154" spans="1:19" ht="23.1" customHeight="1">
      <c r="A154" s="155"/>
      <c r="B154" s="302"/>
      <c r="C154" s="207" t="s">
        <v>185</v>
      </c>
      <c r="D154" s="207"/>
      <c r="E154" s="207"/>
      <c r="F154" s="208"/>
      <c r="G154" s="303"/>
      <c r="H154" s="237"/>
      <c r="I154" s="241"/>
      <c r="J154" s="267"/>
      <c r="K154" s="255" t="e">
        <f>SUM(K156)</f>
        <v>#REF!</v>
      </c>
      <c r="L154" s="267"/>
      <c r="M154" s="255" t="e">
        <f>SUM(M156)</f>
        <v>#REF!</v>
      </c>
      <c r="N154" s="267"/>
      <c r="O154" s="255" t="e">
        <f>SUM(O156)</f>
        <v>#REF!</v>
      </c>
      <c r="P154" s="292"/>
      <c r="Q154" s="284" t="e">
        <f>SUM(Q156)</f>
        <v>#REF!</v>
      </c>
      <c r="R154" s="220"/>
      <c r="S154" s="155"/>
    </row>
    <row r="155" spans="1:19" ht="23.1" customHeight="1">
      <c r="A155" s="155"/>
      <c r="B155" s="302"/>
      <c r="C155" s="222"/>
      <c r="D155" s="222"/>
      <c r="E155" s="222" t="s">
        <v>16</v>
      </c>
      <c r="F155" s="223"/>
      <c r="G155" s="303" t="s">
        <v>25</v>
      </c>
      <c r="H155" s="237" t="s">
        <v>17</v>
      </c>
      <c r="I155" s="255">
        <f>물집!L102</f>
        <v>2</v>
      </c>
      <c r="J155" s="267" t="e">
        <f>일위목록!#REF!</f>
        <v>#REF!</v>
      </c>
      <c r="K155" s="255" t="e">
        <f>ROUNDDOWN(I155*J155,0)</f>
        <v>#REF!</v>
      </c>
      <c r="L155" s="267" t="e">
        <f>일위목록!#REF!</f>
        <v>#REF!</v>
      </c>
      <c r="M155" s="255" t="e">
        <f>ROUNDDOWN(I155*L155,0)</f>
        <v>#REF!</v>
      </c>
      <c r="N155" s="267" t="e">
        <f>일위목록!#REF!</f>
        <v>#REF!</v>
      </c>
      <c r="O155" s="255" t="e">
        <f>ROUNDDOWN(I155*N155,0)</f>
        <v>#REF!</v>
      </c>
      <c r="P155" s="293" t="e">
        <f>J155+L155+N155</f>
        <v>#REF!</v>
      </c>
      <c r="Q155" s="294" t="e">
        <f>K155+M155+O155</f>
        <v>#REF!</v>
      </c>
      <c r="R155" s="220" t="s">
        <v>170</v>
      </c>
      <c r="S155" s="155"/>
    </row>
    <row r="156" spans="1:19" ht="23.1" customHeight="1">
      <c r="A156" s="155"/>
      <c r="B156" s="812" t="s">
        <v>34</v>
      </c>
      <c r="C156" s="813"/>
      <c r="D156" s="813"/>
      <c r="E156" s="813"/>
      <c r="F156" s="814"/>
      <c r="G156" s="307"/>
      <c r="H156" s="243"/>
      <c r="I156" s="244"/>
      <c r="J156" s="279"/>
      <c r="K156" s="268" t="e">
        <f>SUM(K155:K155)</f>
        <v>#REF!</v>
      </c>
      <c r="L156" s="279"/>
      <c r="M156" s="268" t="e">
        <f>SUM(M155:M155)</f>
        <v>#REF!</v>
      </c>
      <c r="N156" s="279"/>
      <c r="O156" s="268" t="e">
        <f>SUM(O155:O155)</f>
        <v>#REF!</v>
      </c>
      <c r="P156" s="292"/>
      <c r="Q156" s="284" t="e">
        <f>SUM(Q155:Q155)</f>
        <v>#REF!</v>
      </c>
      <c r="R156" s="225"/>
      <c r="S156" s="155"/>
    </row>
    <row r="157" spans="1:19" ht="23.1" customHeight="1">
      <c r="A157" s="155"/>
      <c r="B157" s="226"/>
      <c r="C157" s="227"/>
      <c r="D157" s="227"/>
      <c r="E157" s="227"/>
      <c r="F157" s="228"/>
      <c r="G157" s="308"/>
      <c r="H157" s="246"/>
      <c r="I157" s="256"/>
      <c r="J157" s="275"/>
      <c r="K157" s="273"/>
      <c r="L157" s="275"/>
      <c r="M157" s="273"/>
      <c r="N157" s="275"/>
      <c r="O157" s="285"/>
      <c r="P157" s="295"/>
      <c r="Q157" s="285"/>
      <c r="R157" s="229"/>
      <c r="S157" s="155"/>
    </row>
  </sheetData>
  <mergeCells count="89">
    <mergeCell ref="B29:D29"/>
    <mergeCell ref="E29:F29"/>
    <mergeCell ref="B22:D22"/>
    <mergeCell ref="E22:F22"/>
    <mergeCell ref="B24:D24"/>
    <mergeCell ref="E24:F24"/>
    <mergeCell ref="B25:D25"/>
    <mergeCell ref="E25:F25"/>
    <mergeCell ref="B26:D26"/>
    <mergeCell ref="E26:F26"/>
    <mergeCell ref="B28:D28"/>
    <mergeCell ref="E28:F28"/>
    <mergeCell ref="B19:D19"/>
    <mergeCell ref="E19:F19"/>
    <mergeCell ref="B20:D20"/>
    <mergeCell ref="E20:F20"/>
    <mergeCell ref="B21:D21"/>
    <mergeCell ref="E21:F21"/>
    <mergeCell ref="B16:D16"/>
    <mergeCell ref="E16:F16"/>
    <mergeCell ref="B17:D17"/>
    <mergeCell ref="E17:F17"/>
    <mergeCell ref="B18:D18"/>
    <mergeCell ref="E18:F18"/>
    <mergeCell ref="B13:D13"/>
    <mergeCell ref="E13:F13"/>
    <mergeCell ref="B14:D14"/>
    <mergeCell ref="E14:F14"/>
    <mergeCell ref="B15:D15"/>
    <mergeCell ref="E15:F15"/>
    <mergeCell ref="B9:D9"/>
    <mergeCell ref="E9:F9"/>
    <mergeCell ref="B10:D10"/>
    <mergeCell ref="E10:F10"/>
    <mergeCell ref="B11:D11"/>
    <mergeCell ref="E11:F11"/>
    <mergeCell ref="B6:D6"/>
    <mergeCell ref="E6:F6"/>
    <mergeCell ref="B7:D7"/>
    <mergeCell ref="E7:F7"/>
    <mergeCell ref="B8:D8"/>
    <mergeCell ref="E8:F8"/>
    <mergeCell ref="B1:R1"/>
    <mergeCell ref="G3:G4"/>
    <mergeCell ref="H3:H4"/>
    <mergeCell ref="I3:I4"/>
    <mergeCell ref="J3:K3"/>
    <mergeCell ref="L3:M3"/>
    <mergeCell ref="N3:O3"/>
    <mergeCell ref="P3:Q3"/>
    <mergeCell ref="R3:R4"/>
    <mergeCell ref="G13:I13"/>
    <mergeCell ref="G14:I14"/>
    <mergeCell ref="G15:I15"/>
    <mergeCell ref="G16:I16"/>
    <mergeCell ref="G17:I17"/>
    <mergeCell ref="G29:I29"/>
    <mergeCell ref="G18:I18"/>
    <mergeCell ref="G19:I19"/>
    <mergeCell ref="G20:I20"/>
    <mergeCell ref="G21:I21"/>
    <mergeCell ref="G22:I22"/>
    <mergeCell ref="G24:I24"/>
    <mergeCell ref="G25:I25"/>
    <mergeCell ref="G26:I26"/>
    <mergeCell ref="G28:I28"/>
    <mergeCell ref="B61:F61"/>
    <mergeCell ref="B65:F65"/>
    <mergeCell ref="B72:F72"/>
    <mergeCell ref="B79:F79"/>
    <mergeCell ref="B31:F31"/>
    <mergeCell ref="B32:F32"/>
    <mergeCell ref="B41:F41"/>
    <mergeCell ref="B156:F156"/>
    <mergeCell ref="B3:F4"/>
    <mergeCell ref="B123:F123"/>
    <mergeCell ref="B129:F129"/>
    <mergeCell ref="B136:F136"/>
    <mergeCell ref="B141:F141"/>
    <mergeCell ref="B147:F147"/>
    <mergeCell ref="B152:F152"/>
    <mergeCell ref="B85:F85"/>
    <mergeCell ref="B91:F91"/>
    <mergeCell ref="B98:F98"/>
    <mergeCell ref="B106:F106"/>
    <mergeCell ref="B111:F111"/>
    <mergeCell ref="B116:F116"/>
    <mergeCell ref="B49:F49"/>
    <mergeCell ref="B56:F56"/>
  </mergeCells>
  <phoneticPr fontId="25" type="noConversion"/>
  <pageMargins left="0.43307086614173229" right="0.31496062992125984" top="0.70866141732283472" bottom="0.47244094488188981" header="0.43307086614173229" footer="0.31496062992125984"/>
  <pageSetup paperSize="9" scale="55" orientation="landscape" horizontalDpi="300" verticalDpi="300" r:id="rId1"/>
  <headerFooter alignWithMargins="0">
    <oddFooter>&amp;C&amp;"HY그래픽M,굵게"궤도 유지보수내역서 -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8">
    <tabColor indexed="10"/>
  </sheetPr>
  <dimension ref="A1:S44"/>
  <sheetViews>
    <sheetView showZeros="0" view="pageBreakPreview" zoomScale="70" zoomScaleNormal="70" zoomScaleSheetLayoutView="70" workbookViewId="0">
      <pane xSplit="9" ySplit="4" topLeftCell="M26" activePane="bottomRight" state="frozen"/>
      <selection pane="topRight" activeCell="G1" sqref="G1"/>
      <selection pane="bottomLeft" activeCell="A5" sqref="A5"/>
      <selection pane="bottomRight" activeCell="S29" sqref="S29"/>
    </sheetView>
  </sheetViews>
  <sheetFormatPr defaultColWidth="10" defaultRowHeight="17.25"/>
  <cols>
    <col min="1" max="1" width="3.25" style="19" customWidth="1"/>
    <col min="2" max="5" width="1.625" style="80" customWidth="1"/>
    <col min="6" max="6" width="39.75" style="80" customWidth="1"/>
    <col min="7" max="7" width="22.75" style="81" customWidth="1"/>
    <col min="8" max="8" width="8.125" style="81" customWidth="1"/>
    <col min="9" max="9" width="10.625" style="81" customWidth="1"/>
    <col min="10" max="10" width="12.625" style="82" customWidth="1"/>
    <col min="11" max="11" width="18.625" style="82" customWidth="1"/>
    <col min="12" max="12" width="12.625" style="82" customWidth="1"/>
    <col min="13" max="13" width="18.625" style="82" customWidth="1"/>
    <col min="14" max="14" width="12.625" style="82" customWidth="1"/>
    <col min="15" max="15" width="18.625" style="112" customWidth="1"/>
    <col min="16" max="16" width="13.625" style="112" customWidth="1"/>
    <col min="17" max="17" width="18.625" style="112" customWidth="1"/>
    <col min="18" max="18" width="15.625" style="80" customWidth="1"/>
    <col min="19" max="19" width="23.875" style="19" customWidth="1"/>
    <col min="20" max="20" width="21.125" style="19" customWidth="1"/>
    <col min="21" max="16384" width="10" style="19"/>
  </cols>
  <sheetData>
    <row r="1" spans="1:19" ht="41.25" customHeight="1">
      <c r="B1" s="851" t="s">
        <v>312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</row>
    <row r="2" spans="1:19" ht="30" customHeight="1">
      <c r="B2" s="381" t="s">
        <v>187</v>
      </c>
      <c r="C2" s="381"/>
      <c r="D2" s="381"/>
      <c r="E2" s="381"/>
      <c r="F2" s="381"/>
      <c r="G2" s="41"/>
      <c r="H2" s="41"/>
      <c r="I2" s="41"/>
      <c r="J2" s="41"/>
      <c r="K2" s="41"/>
      <c r="L2" s="41"/>
      <c r="M2" s="41"/>
      <c r="N2" s="41"/>
      <c r="O2" s="103"/>
      <c r="P2" s="103"/>
      <c r="Q2" s="103"/>
      <c r="R2" s="41"/>
    </row>
    <row r="3" spans="1:19" ht="30" customHeight="1">
      <c r="B3" s="815" t="s">
        <v>298</v>
      </c>
      <c r="C3" s="816"/>
      <c r="D3" s="816"/>
      <c r="E3" s="816"/>
      <c r="F3" s="817"/>
      <c r="G3" s="852" t="s">
        <v>299</v>
      </c>
      <c r="H3" s="854" t="s">
        <v>47</v>
      </c>
      <c r="I3" s="856" t="s">
        <v>300</v>
      </c>
      <c r="J3" s="858" t="s">
        <v>46</v>
      </c>
      <c r="K3" s="859"/>
      <c r="L3" s="858" t="s">
        <v>40</v>
      </c>
      <c r="M3" s="860"/>
      <c r="N3" s="858" t="s">
        <v>98</v>
      </c>
      <c r="O3" s="860"/>
      <c r="P3" s="858" t="s">
        <v>189</v>
      </c>
      <c r="Q3" s="860"/>
      <c r="R3" s="861" t="s">
        <v>51</v>
      </c>
    </row>
    <row r="4" spans="1:19" ht="30" customHeight="1">
      <c r="B4" s="818"/>
      <c r="C4" s="819"/>
      <c r="D4" s="819"/>
      <c r="E4" s="819"/>
      <c r="F4" s="820"/>
      <c r="G4" s="853"/>
      <c r="H4" s="855"/>
      <c r="I4" s="857"/>
      <c r="J4" s="337" t="s">
        <v>301</v>
      </c>
      <c r="K4" s="296" t="s">
        <v>270</v>
      </c>
      <c r="L4" s="337" t="s">
        <v>301</v>
      </c>
      <c r="M4" s="296" t="s">
        <v>270</v>
      </c>
      <c r="N4" s="337" t="s">
        <v>301</v>
      </c>
      <c r="O4" s="296" t="s">
        <v>270</v>
      </c>
      <c r="P4" s="337" t="s">
        <v>301</v>
      </c>
      <c r="Q4" s="296" t="s">
        <v>270</v>
      </c>
      <c r="R4" s="862"/>
    </row>
    <row r="5" spans="1:19" ht="5.0999999999999996" customHeight="1">
      <c r="A5" s="151"/>
      <c r="B5" s="116"/>
      <c r="C5" s="116"/>
      <c r="D5" s="116"/>
      <c r="E5" s="116"/>
      <c r="F5" s="116"/>
      <c r="G5" s="116"/>
      <c r="H5" s="116"/>
      <c r="I5" s="116"/>
      <c r="J5" s="115"/>
      <c r="K5" s="115"/>
      <c r="L5" s="115"/>
      <c r="M5" s="115"/>
      <c r="N5" s="115"/>
      <c r="O5" s="117"/>
      <c r="P5" s="117"/>
      <c r="Q5" s="117"/>
      <c r="R5" s="116"/>
    </row>
    <row r="6" spans="1:19" ht="30.95" customHeight="1">
      <c r="B6" s="863">
        <v>1</v>
      </c>
      <c r="C6" s="864"/>
      <c r="D6" s="864"/>
      <c r="E6" s="865" t="s">
        <v>314</v>
      </c>
      <c r="F6" s="866"/>
      <c r="G6" s="297">
        <f t="shared" ref="G6:O6" si="0">G33</f>
        <v>0</v>
      </c>
      <c r="H6" s="200">
        <f t="shared" si="0"/>
        <v>0</v>
      </c>
      <c r="I6" s="201"/>
      <c r="J6" s="257">
        <f t="shared" si="0"/>
        <v>0</v>
      </c>
      <c r="K6" s="258" t="e">
        <f t="shared" si="0"/>
        <v>#REF!</v>
      </c>
      <c r="L6" s="276">
        <f t="shared" si="0"/>
        <v>0</v>
      </c>
      <c r="M6" s="258" t="e">
        <f t="shared" si="0"/>
        <v>#REF!</v>
      </c>
      <c r="N6" s="276">
        <f t="shared" si="0"/>
        <v>0</v>
      </c>
      <c r="O6" s="258" t="e">
        <f t="shared" si="0"/>
        <v>#REF!</v>
      </c>
      <c r="P6" s="298"/>
      <c r="Q6" s="287" t="e">
        <f>K6+M6+O6</f>
        <v>#REF!</v>
      </c>
      <c r="R6" s="202"/>
      <c r="S6" s="162" t="e">
        <f>Q6+'내역서(재+노+경) (멀티풀 제외)'!S6</f>
        <v>#REF!</v>
      </c>
    </row>
    <row r="7" spans="1:19" ht="30.95" customHeight="1">
      <c r="B7" s="867">
        <v>2</v>
      </c>
      <c r="C7" s="868"/>
      <c r="D7" s="868"/>
      <c r="E7" s="869" t="s">
        <v>338</v>
      </c>
      <c r="F7" s="870"/>
      <c r="G7" s="299">
        <f t="shared" ref="G7:O7" si="1">G39</f>
        <v>0</v>
      </c>
      <c r="H7" s="203">
        <f t="shared" si="1"/>
        <v>0</v>
      </c>
      <c r="I7" s="204"/>
      <c r="J7" s="259">
        <f>I39</f>
        <v>0</v>
      </c>
      <c r="K7" s="260" t="e">
        <f t="shared" si="1"/>
        <v>#REF!</v>
      </c>
      <c r="L7" s="277">
        <f t="shared" si="1"/>
        <v>0</v>
      </c>
      <c r="M7" s="260" t="e">
        <f t="shared" si="1"/>
        <v>#REF!</v>
      </c>
      <c r="N7" s="277">
        <f t="shared" si="1"/>
        <v>0</v>
      </c>
      <c r="O7" s="260" t="e">
        <f t="shared" si="1"/>
        <v>#REF!</v>
      </c>
      <c r="P7" s="300"/>
      <c r="Q7" s="281" t="e">
        <f>K7+M7+O7</f>
        <v>#REF!</v>
      </c>
      <c r="R7" s="205"/>
      <c r="S7" s="162" t="e">
        <f>Q7+'내역서(재+노+경) (멀티풀 제외)'!S7</f>
        <v>#REF!</v>
      </c>
    </row>
    <row r="8" spans="1:19" ht="30.95" customHeight="1">
      <c r="B8" s="871">
        <v>3</v>
      </c>
      <c r="C8" s="872"/>
      <c r="D8" s="872"/>
      <c r="E8" s="873" t="s">
        <v>317</v>
      </c>
      <c r="F8" s="874"/>
      <c r="G8" s="210"/>
      <c r="H8" s="211"/>
      <c r="I8" s="212"/>
      <c r="J8" s="263"/>
      <c r="K8" s="383" t="e">
        <f>SUM(K6:K7)</f>
        <v>#REF!</v>
      </c>
      <c r="L8" s="384"/>
      <c r="M8" s="383" t="e">
        <f>SUM(M6:M7)</f>
        <v>#REF!</v>
      </c>
      <c r="N8" s="384">
        <f>SUM(N6:N7)</f>
        <v>0</v>
      </c>
      <c r="O8" s="383" t="e">
        <f>SUM(O6:O7)</f>
        <v>#REF!</v>
      </c>
      <c r="P8" s="385"/>
      <c r="Q8" s="386" t="e">
        <f>K8+M8+O8</f>
        <v>#REF!</v>
      </c>
      <c r="R8" s="214"/>
      <c r="S8" s="162" t="e">
        <f>Q8+'내역서(재+노+경) (멀티풀 제외)'!S11</f>
        <v>#REF!</v>
      </c>
    </row>
    <row r="9" spans="1:19" ht="30.95" customHeight="1">
      <c r="B9" s="410"/>
      <c r="C9" s="118"/>
      <c r="D9" s="118"/>
      <c r="E9" s="118"/>
      <c r="F9" s="118"/>
      <c r="G9" s="118"/>
      <c r="H9" s="118"/>
      <c r="I9" s="118"/>
      <c r="J9" s="152"/>
      <c r="K9" s="411"/>
      <c r="L9" s="412"/>
      <c r="M9" s="411"/>
      <c r="N9" s="412"/>
      <c r="O9" s="413"/>
      <c r="P9" s="414"/>
      <c r="Q9" s="413"/>
      <c r="R9" s="409"/>
    </row>
    <row r="10" spans="1:19" ht="30.95" customHeight="1">
      <c r="B10" s="863">
        <v>4</v>
      </c>
      <c r="C10" s="864"/>
      <c r="D10" s="864"/>
      <c r="E10" s="865" t="s">
        <v>318</v>
      </c>
      <c r="F10" s="866"/>
      <c r="G10" s="848" t="s">
        <v>286</v>
      </c>
      <c r="H10" s="849"/>
      <c r="I10" s="850"/>
      <c r="J10" s="387"/>
      <c r="K10" s="388"/>
      <c r="L10" s="389"/>
      <c r="M10" s="274" t="e">
        <f>INT($M8*12.2%)</f>
        <v>#REF!</v>
      </c>
      <c r="N10" s="389"/>
      <c r="O10" s="390"/>
      <c r="P10" s="391"/>
      <c r="Q10" s="392" t="e">
        <f>K10+M10+O10</f>
        <v>#REF!</v>
      </c>
      <c r="R10" s="202"/>
      <c r="S10" s="162" t="e">
        <f>Q10+'내역서(재+노+경) (멀티풀 제외)'!S13</f>
        <v>#REF!</v>
      </c>
    </row>
    <row r="11" spans="1:19" ht="30.95" customHeight="1">
      <c r="B11" s="867">
        <v>5</v>
      </c>
      <c r="C11" s="868"/>
      <c r="D11" s="868"/>
      <c r="E11" s="875" t="s">
        <v>319</v>
      </c>
      <c r="F11" s="876"/>
      <c r="G11" s="833" t="s">
        <v>287</v>
      </c>
      <c r="H11" s="834"/>
      <c r="I11" s="835"/>
      <c r="J11" s="261"/>
      <c r="K11" s="262"/>
      <c r="L11" s="278"/>
      <c r="M11" s="262"/>
      <c r="N11" s="278"/>
      <c r="O11" s="255" t="e">
        <f>INT(($M8+$M10)*3.4%)</f>
        <v>#REF!</v>
      </c>
      <c r="P11" s="288"/>
      <c r="Q11" s="282" t="e">
        <f t="shared" ref="Q11:Q26" si="2">K11+M11+O11</f>
        <v>#REF!</v>
      </c>
      <c r="R11" s="205"/>
      <c r="S11" s="162" t="e">
        <f>Q11+'내역서(재+노+경) (멀티풀 제외)'!S14</f>
        <v>#REF!</v>
      </c>
    </row>
    <row r="12" spans="1:19" ht="30.95" customHeight="1">
      <c r="B12" s="867">
        <v>6</v>
      </c>
      <c r="C12" s="868"/>
      <c r="D12" s="868"/>
      <c r="E12" s="875" t="s">
        <v>320</v>
      </c>
      <c r="F12" s="876"/>
      <c r="G12" s="833" t="s">
        <v>288</v>
      </c>
      <c r="H12" s="834"/>
      <c r="I12" s="835"/>
      <c r="J12" s="261"/>
      <c r="K12" s="262"/>
      <c r="L12" s="278"/>
      <c r="M12" s="262"/>
      <c r="N12" s="278"/>
      <c r="O12" s="255" t="e">
        <f>INT(($M8+$M10)*0.67%)</f>
        <v>#REF!</v>
      </c>
      <c r="P12" s="288"/>
      <c r="Q12" s="282" t="e">
        <f t="shared" si="2"/>
        <v>#REF!</v>
      </c>
      <c r="R12" s="205"/>
      <c r="S12" s="162" t="e">
        <f>Q12+'내역서(재+노+경) (멀티풀 제외)'!S15</f>
        <v>#REF!</v>
      </c>
    </row>
    <row r="13" spans="1:19" ht="30.95" customHeight="1">
      <c r="B13" s="867">
        <v>7</v>
      </c>
      <c r="C13" s="868"/>
      <c r="D13" s="868"/>
      <c r="E13" s="875" t="s">
        <v>321</v>
      </c>
      <c r="F13" s="876"/>
      <c r="G13" s="833" t="s">
        <v>289</v>
      </c>
      <c r="H13" s="834"/>
      <c r="I13" s="835"/>
      <c r="J13" s="261"/>
      <c r="K13" s="262"/>
      <c r="L13" s="278"/>
      <c r="M13" s="262"/>
      <c r="N13" s="278"/>
      <c r="O13" s="255" t="e">
        <f>INT($M8*1.49%)</f>
        <v>#REF!</v>
      </c>
      <c r="P13" s="288"/>
      <c r="Q13" s="282" t="e">
        <f t="shared" si="2"/>
        <v>#REF!</v>
      </c>
      <c r="R13" s="205"/>
      <c r="S13" s="162" t="e">
        <f>Q13+'내역서(재+노+경) (멀티풀 제외)'!S16</f>
        <v>#REF!</v>
      </c>
    </row>
    <row r="14" spans="1:19" ht="30.95" customHeight="1">
      <c r="B14" s="867">
        <v>8</v>
      </c>
      <c r="C14" s="868"/>
      <c r="D14" s="868"/>
      <c r="E14" s="875" t="s">
        <v>322</v>
      </c>
      <c r="F14" s="876"/>
      <c r="G14" s="833" t="s">
        <v>290</v>
      </c>
      <c r="H14" s="834"/>
      <c r="I14" s="835"/>
      <c r="J14" s="261"/>
      <c r="K14" s="262"/>
      <c r="L14" s="278"/>
      <c r="M14" s="262"/>
      <c r="N14" s="278"/>
      <c r="O14" s="255" t="e">
        <f>INT($M8*2.43%)</f>
        <v>#REF!</v>
      </c>
      <c r="P14" s="288"/>
      <c r="Q14" s="282" t="e">
        <f t="shared" si="2"/>
        <v>#REF!</v>
      </c>
      <c r="R14" s="205"/>
      <c r="S14" s="162" t="e">
        <f>Q14+'내역서(재+노+경) (멀티풀 제외)'!S17</f>
        <v>#REF!</v>
      </c>
    </row>
    <row r="15" spans="1:19" ht="30.95" customHeight="1">
      <c r="B15" s="867">
        <v>9</v>
      </c>
      <c r="C15" s="868"/>
      <c r="D15" s="868"/>
      <c r="E15" s="875" t="s">
        <v>323</v>
      </c>
      <c r="F15" s="876"/>
      <c r="G15" s="833" t="s">
        <v>291</v>
      </c>
      <c r="H15" s="834"/>
      <c r="I15" s="835"/>
      <c r="J15" s="261"/>
      <c r="K15" s="262"/>
      <c r="L15" s="278"/>
      <c r="M15" s="262"/>
      <c r="N15" s="278"/>
      <c r="O15" s="255" t="e">
        <f>INT($M8*2.3%)</f>
        <v>#REF!</v>
      </c>
      <c r="P15" s="288"/>
      <c r="Q15" s="282" t="e">
        <f t="shared" si="2"/>
        <v>#REF!</v>
      </c>
      <c r="R15" s="205"/>
      <c r="S15" s="162" t="e">
        <f>Q15+'내역서(재+노+경) (멀티풀 제외)'!S18</f>
        <v>#REF!</v>
      </c>
    </row>
    <row r="16" spans="1:19" ht="30.95" customHeight="1">
      <c r="B16" s="867">
        <v>10</v>
      </c>
      <c r="C16" s="868"/>
      <c r="D16" s="868"/>
      <c r="E16" s="875" t="s">
        <v>324</v>
      </c>
      <c r="F16" s="876"/>
      <c r="G16" s="833" t="s">
        <v>292</v>
      </c>
      <c r="H16" s="834"/>
      <c r="I16" s="835"/>
      <c r="J16" s="261"/>
      <c r="K16" s="262"/>
      <c r="L16" s="278"/>
      <c r="M16" s="262"/>
      <c r="N16" s="278"/>
      <c r="O16" s="255" t="e">
        <f>INT(($K8+$M10+$M8)*6.3%)</f>
        <v>#REF!</v>
      </c>
      <c r="P16" s="288"/>
      <c r="Q16" s="282" t="e">
        <f t="shared" si="2"/>
        <v>#REF!</v>
      </c>
      <c r="R16" s="205"/>
      <c r="S16" s="162" t="e">
        <f>Q16+'내역서(재+노+경) (멀티풀 제외)'!S19</f>
        <v>#REF!</v>
      </c>
    </row>
    <row r="17" spans="1:19" ht="30.95" customHeight="1">
      <c r="B17" s="867">
        <v>11</v>
      </c>
      <c r="C17" s="868"/>
      <c r="D17" s="868"/>
      <c r="E17" s="875" t="s">
        <v>325</v>
      </c>
      <c r="F17" s="876"/>
      <c r="G17" s="833" t="s">
        <v>293</v>
      </c>
      <c r="H17" s="834"/>
      <c r="I17" s="835"/>
      <c r="J17" s="261"/>
      <c r="K17" s="262"/>
      <c r="L17" s="278"/>
      <c r="M17" s="262"/>
      <c r="N17" s="278"/>
      <c r="O17" s="255" t="e">
        <f>INT(SUM(K8,M8,Q8)*0.5%)</f>
        <v>#REF!</v>
      </c>
      <c r="P17" s="288"/>
      <c r="Q17" s="282" t="e">
        <f t="shared" si="2"/>
        <v>#REF!</v>
      </c>
      <c r="R17" s="205"/>
      <c r="S17" s="162" t="e">
        <f>Q17+'내역서(재+노+경) (멀티풀 제외)'!S20</f>
        <v>#REF!</v>
      </c>
    </row>
    <row r="18" spans="1:19" ht="30.95" customHeight="1">
      <c r="B18" s="867">
        <v>12</v>
      </c>
      <c r="C18" s="868"/>
      <c r="D18" s="868"/>
      <c r="E18" s="875" t="s">
        <v>326</v>
      </c>
      <c r="F18" s="876"/>
      <c r="G18" s="833" t="s">
        <v>294</v>
      </c>
      <c r="H18" s="834"/>
      <c r="I18" s="835"/>
      <c r="J18" s="261"/>
      <c r="K18" s="262"/>
      <c r="L18" s="278"/>
      <c r="M18" s="262"/>
      <c r="N18" s="278"/>
      <c r="O18" s="255" t="e">
        <f>INT(($K8+$M8)*2.48%)</f>
        <v>#REF!</v>
      </c>
      <c r="P18" s="288"/>
      <c r="Q18" s="282" t="e">
        <f t="shared" si="2"/>
        <v>#REF!</v>
      </c>
      <c r="R18" s="205"/>
      <c r="S18" s="162" t="e">
        <f>Q18+'내역서(재+노+경) (멀티풀 제외)'!S21</f>
        <v>#REF!</v>
      </c>
    </row>
    <row r="19" spans="1:19" ht="30.95" customHeight="1">
      <c r="B19" s="871">
        <v>13</v>
      </c>
      <c r="C19" s="872"/>
      <c r="D19" s="872"/>
      <c r="E19" s="873" t="s">
        <v>327</v>
      </c>
      <c r="F19" s="874"/>
      <c r="G19" s="836"/>
      <c r="H19" s="837"/>
      <c r="I19" s="838"/>
      <c r="J19" s="263"/>
      <c r="K19" s="393" t="e">
        <f>SUM(K8:K18)</f>
        <v>#REF!</v>
      </c>
      <c r="L19" s="394"/>
      <c r="M19" s="393" t="e">
        <f>SUM(M8:M18)</f>
        <v>#REF!</v>
      </c>
      <c r="N19" s="394"/>
      <c r="O19" s="323" t="e">
        <f>SUM(O8:O18)</f>
        <v>#REF!</v>
      </c>
      <c r="P19" s="395"/>
      <c r="Q19" s="290" t="e">
        <f t="shared" si="2"/>
        <v>#REF!</v>
      </c>
      <c r="R19" s="214" t="e">
        <f>SUM(Q8:Q18)</f>
        <v>#REF!</v>
      </c>
      <c r="S19" s="162" t="e">
        <f>Q19+'내역서(재+노+경) (멀티풀 제외)'!S22</f>
        <v>#REF!</v>
      </c>
    </row>
    <row r="20" spans="1:19" ht="30.95" customHeight="1">
      <c r="B20" s="404"/>
      <c r="C20" s="405"/>
      <c r="D20" s="405"/>
      <c r="E20" s="406"/>
      <c r="F20" s="406"/>
      <c r="G20" s="415"/>
      <c r="H20" s="415"/>
      <c r="I20" s="415"/>
      <c r="J20" s="152"/>
      <c r="K20" s="407"/>
      <c r="L20" s="407"/>
      <c r="M20" s="407"/>
      <c r="N20" s="407"/>
      <c r="O20" s="416"/>
      <c r="P20" s="408"/>
      <c r="Q20" s="408"/>
      <c r="R20" s="409"/>
      <c r="S20" s="162"/>
    </row>
    <row r="21" spans="1:19" ht="30.95" customHeight="1">
      <c r="B21" s="863">
        <v>14</v>
      </c>
      <c r="C21" s="864"/>
      <c r="D21" s="864"/>
      <c r="E21" s="865" t="s">
        <v>328</v>
      </c>
      <c r="F21" s="866"/>
      <c r="G21" s="839" t="s">
        <v>295</v>
      </c>
      <c r="H21" s="840"/>
      <c r="I21" s="841"/>
      <c r="J21" s="387"/>
      <c r="K21" s="388"/>
      <c r="L21" s="389"/>
      <c r="M21" s="388"/>
      <c r="N21" s="389"/>
      <c r="O21" s="274" t="e">
        <f>INT($Q19*5%)</f>
        <v>#REF!</v>
      </c>
      <c r="P21" s="391"/>
      <c r="Q21" s="392" t="e">
        <f t="shared" si="2"/>
        <v>#REF!</v>
      </c>
      <c r="R21" s="202"/>
      <c r="S21" s="162" t="e">
        <f>Q21+'내역서(재+노+경) (멀티풀 제외)'!S24</f>
        <v>#REF!</v>
      </c>
    </row>
    <row r="22" spans="1:19" ht="30.95" customHeight="1">
      <c r="B22" s="867">
        <v>15</v>
      </c>
      <c r="C22" s="868"/>
      <c r="D22" s="868"/>
      <c r="E22" s="875" t="s">
        <v>330</v>
      </c>
      <c r="F22" s="876"/>
      <c r="G22" s="842" t="s">
        <v>296</v>
      </c>
      <c r="H22" s="843"/>
      <c r="I22" s="844"/>
      <c r="J22" s="261"/>
      <c r="K22" s="262"/>
      <c r="L22" s="278"/>
      <c r="M22" s="262"/>
      <c r="N22" s="278"/>
      <c r="O22" s="255" t="e">
        <f>INT(($Q19+$O21-$K8)*15%)-153</f>
        <v>#REF!</v>
      </c>
      <c r="P22" s="288"/>
      <c r="Q22" s="282" t="e">
        <f t="shared" si="2"/>
        <v>#REF!</v>
      </c>
      <c r="R22" s="209" t="s">
        <v>278</v>
      </c>
      <c r="S22" s="162" t="e">
        <f>Q22+'내역서(재+노+경) (멀티풀 제외)'!S25</f>
        <v>#REF!</v>
      </c>
    </row>
    <row r="23" spans="1:19" ht="30.95" customHeight="1">
      <c r="B23" s="871">
        <v>16</v>
      </c>
      <c r="C23" s="872"/>
      <c r="D23" s="872"/>
      <c r="E23" s="873" t="s">
        <v>331</v>
      </c>
      <c r="F23" s="874"/>
      <c r="G23" s="845"/>
      <c r="H23" s="846"/>
      <c r="I23" s="847"/>
      <c r="J23" s="263"/>
      <c r="K23" s="393" t="e">
        <f>SUM(K19:K22)</f>
        <v>#REF!</v>
      </c>
      <c r="L23" s="394"/>
      <c r="M23" s="393" t="e">
        <f>SUM(M19:M22)</f>
        <v>#REF!</v>
      </c>
      <c r="N23" s="394"/>
      <c r="O23" s="393" t="e">
        <f>SUM(O19:O22)</f>
        <v>#REF!</v>
      </c>
      <c r="P23" s="395"/>
      <c r="Q23" s="290" t="e">
        <f t="shared" si="2"/>
        <v>#REF!</v>
      </c>
      <c r="R23" s="214" t="e">
        <f>SUM(Q19:Q22)</f>
        <v>#REF!</v>
      </c>
      <c r="S23" s="162" t="e">
        <f>Q23+'내역서(재+노+경) (멀티풀 제외)'!S26</f>
        <v>#REF!</v>
      </c>
    </row>
    <row r="24" spans="1:19" ht="30.95" customHeight="1">
      <c r="B24" s="404"/>
      <c r="C24" s="405"/>
      <c r="D24" s="405"/>
      <c r="E24" s="406"/>
      <c r="F24" s="406"/>
      <c r="G24" s="417"/>
      <c r="H24" s="417"/>
      <c r="I24" s="417"/>
      <c r="J24" s="152"/>
      <c r="K24" s="407"/>
      <c r="L24" s="407"/>
      <c r="M24" s="407"/>
      <c r="N24" s="407"/>
      <c r="O24" s="407"/>
      <c r="P24" s="408"/>
      <c r="Q24" s="408"/>
      <c r="R24" s="409"/>
      <c r="S24" s="162"/>
    </row>
    <row r="25" spans="1:19" ht="30.95" customHeight="1">
      <c r="B25" s="863">
        <v>17</v>
      </c>
      <c r="C25" s="864"/>
      <c r="D25" s="864"/>
      <c r="E25" s="865" t="s">
        <v>329</v>
      </c>
      <c r="F25" s="866"/>
      <c r="G25" s="839" t="s">
        <v>297</v>
      </c>
      <c r="H25" s="840"/>
      <c r="I25" s="841"/>
      <c r="J25" s="387"/>
      <c r="K25" s="388"/>
      <c r="L25" s="389"/>
      <c r="M25" s="388"/>
      <c r="N25" s="389"/>
      <c r="O25" s="274" t="e">
        <f>INT($Q23*0.1)</f>
        <v>#REF!</v>
      </c>
      <c r="P25" s="391"/>
      <c r="Q25" s="392" t="e">
        <f t="shared" si="2"/>
        <v>#REF!</v>
      </c>
      <c r="R25" s="202"/>
      <c r="S25" s="162" t="e">
        <f>Q25+'내역서(재+노+경) (멀티풀 제외)'!S28</f>
        <v>#REF!</v>
      </c>
    </row>
    <row r="26" spans="1:19" ht="30.95" customHeight="1">
      <c r="B26" s="871">
        <v>18</v>
      </c>
      <c r="C26" s="872"/>
      <c r="D26" s="872"/>
      <c r="E26" s="873" t="s">
        <v>332</v>
      </c>
      <c r="F26" s="874"/>
      <c r="G26" s="821"/>
      <c r="H26" s="822"/>
      <c r="I26" s="823"/>
      <c r="J26" s="263"/>
      <c r="K26" s="393" t="e">
        <f>SUM(K23:K25)</f>
        <v>#REF!</v>
      </c>
      <c r="L26" s="394"/>
      <c r="M26" s="393" t="e">
        <f>SUM(M23:M25)</f>
        <v>#REF!</v>
      </c>
      <c r="N26" s="394"/>
      <c r="O26" s="393" t="e">
        <f>SUM(O23:O25)</f>
        <v>#REF!</v>
      </c>
      <c r="P26" s="395"/>
      <c r="Q26" s="290" t="e">
        <f t="shared" si="2"/>
        <v>#REF!</v>
      </c>
      <c r="R26" s="214" t="e">
        <f>SUM(Q23:Q25)</f>
        <v>#REF!</v>
      </c>
      <c r="S26" s="162" t="e">
        <f>Q26+'내역서(재+노+경) (멀티풀 제외)'!S29</f>
        <v>#REF!</v>
      </c>
    </row>
    <row r="27" spans="1:19" ht="30.95" customHeight="1">
      <c r="B27" s="404"/>
      <c r="C27" s="405"/>
      <c r="D27" s="405"/>
      <c r="E27" s="406"/>
      <c r="F27" s="406"/>
      <c r="G27" s="118"/>
      <c r="H27" s="118"/>
      <c r="I27" s="118"/>
      <c r="J27" s="152"/>
      <c r="K27" s="407"/>
      <c r="L27" s="407"/>
      <c r="M27" s="407"/>
      <c r="N27" s="407"/>
      <c r="O27" s="407"/>
      <c r="P27" s="408"/>
      <c r="Q27" s="408"/>
      <c r="R27" s="409"/>
      <c r="S27" s="162"/>
    </row>
    <row r="28" spans="1:19" ht="30.95" customHeight="1">
      <c r="B28" s="827" t="s">
        <v>337</v>
      </c>
      <c r="C28" s="828"/>
      <c r="D28" s="828"/>
      <c r="E28" s="828"/>
      <c r="F28" s="829"/>
      <c r="G28" s="382"/>
      <c r="H28" s="398"/>
      <c r="I28" s="399"/>
      <c r="J28" s="387"/>
      <c r="K28" s="388"/>
      <c r="L28" s="389"/>
      <c r="M28" s="388"/>
      <c r="N28" s="389"/>
      <c r="O28" s="392"/>
      <c r="P28" s="391"/>
      <c r="Q28" s="392">
        <v>79166000</v>
      </c>
      <c r="R28" s="400" t="e">
        <f>Q28-R26</f>
        <v>#REF!</v>
      </c>
      <c r="S28" s="162" t="e">
        <f>Q28+'내역서(재+노+경) (멀티풀 제외)'!S31</f>
        <v>#REF!</v>
      </c>
    </row>
    <row r="29" spans="1:19" ht="30.95" customHeight="1">
      <c r="A29" s="174"/>
      <c r="B29" s="830" t="s">
        <v>336</v>
      </c>
      <c r="C29" s="831"/>
      <c r="D29" s="831"/>
      <c r="E29" s="831"/>
      <c r="F29" s="832"/>
      <c r="G29" s="210"/>
      <c r="H29" s="211"/>
      <c r="I29" s="213">
        <v>0.88</v>
      </c>
      <c r="J29" s="263"/>
      <c r="K29" s="264"/>
      <c r="L29" s="263"/>
      <c r="M29" s="264"/>
      <c r="N29" s="263"/>
      <c r="O29" s="283"/>
      <c r="P29" s="289"/>
      <c r="Q29" s="290" t="e">
        <f>INT(Q26*I29)</f>
        <v>#REF!</v>
      </c>
      <c r="R29" s="214" t="e">
        <f>Q28-Q29</f>
        <v>#REF!</v>
      </c>
      <c r="S29" s="162" t="e">
        <f>Q29+'내역서(재+노+경) (멀티풀 제외)'!S32</f>
        <v>#REF!</v>
      </c>
    </row>
    <row r="30" spans="1:19" ht="30.95" customHeight="1">
      <c r="A30" s="151"/>
      <c r="B30" s="160"/>
      <c r="C30" s="160"/>
      <c r="D30" s="160"/>
      <c r="E30" s="160"/>
      <c r="F30" s="160"/>
      <c r="G30" s="160"/>
      <c r="H30" s="160"/>
      <c r="I30" s="163"/>
      <c r="J30" s="164"/>
      <c r="K30" s="164"/>
      <c r="L30" s="164"/>
      <c r="M30" s="164"/>
      <c r="N30" s="164"/>
      <c r="O30" s="165"/>
      <c r="P30" s="165"/>
      <c r="Q30" s="166"/>
      <c r="R30" s="167"/>
      <c r="S30" s="162"/>
    </row>
    <row r="31" spans="1:19" ht="30.95" customHeight="1">
      <c r="A31" s="151"/>
      <c r="B31" s="168"/>
      <c r="C31" s="168"/>
      <c r="D31" s="168"/>
      <c r="E31" s="168"/>
      <c r="F31" s="168"/>
      <c r="G31" s="168"/>
      <c r="H31" s="168"/>
      <c r="I31" s="169"/>
      <c r="J31" s="170"/>
      <c r="K31" s="170"/>
      <c r="L31" s="170"/>
      <c r="M31" s="170"/>
      <c r="N31" s="170"/>
      <c r="O31" s="171"/>
      <c r="P31" s="171"/>
      <c r="Q31" s="172"/>
      <c r="R31" s="173"/>
      <c r="S31" s="162"/>
    </row>
    <row r="32" spans="1:19" ht="30.95" customHeight="1">
      <c r="A32" s="151"/>
      <c r="B32" s="168"/>
      <c r="C32" s="168"/>
      <c r="D32" s="168"/>
      <c r="E32" s="168"/>
      <c r="F32" s="168"/>
      <c r="G32" s="168"/>
      <c r="H32" s="168"/>
      <c r="I32" s="169"/>
      <c r="J32" s="170"/>
      <c r="K32" s="170"/>
      <c r="L32" s="170"/>
      <c r="M32" s="170"/>
      <c r="N32" s="170"/>
      <c r="O32" s="171"/>
      <c r="P32" s="171"/>
      <c r="Q32" s="172"/>
      <c r="R32" s="173"/>
      <c r="S32" s="162"/>
    </row>
    <row r="33" spans="2:18" ht="24.95" customHeight="1">
      <c r="B33" s="215" t="s">
        <v>0</v>
      </c>
      <c r="C33" s="216"/>
      <c r="D33" s="216"/>
      <c r="E33" s="216"/>
      <c r="F33" s="217"/>
      <c r="G33" s="233"/>
      <c r="H33" s="234"/>
      <c r="I33" s="235"/>
      <c r="J33" s="265"/>
      <c r="K33" s="266" t="e">
        <f>SUM(K34,)</f>
        <v>#REF!</v>
      </c>
      <c r="L33" s="265"/>
      <c r="M33" s="266" t="e">
        <f>SUM(M34,)</f>
        <v>#REF!</v>
      </c>
      <c r="N33" s="265"/>
      <c r="O33" s="266" t="e">
        <f>SUM(O34,)</f>
        <v>#REF!</v>
      </c>
      <c r="P33" s="291"/>
      <c r="Q33" s="286" t="e">
        <f>SUM(Q34,)</f>
        <v>#REF!</v>
      </c>
      <c r="R33" s="218"/>
    </row>
    <row r="34" spans="2:18" ht="24.95" customHeight="1">
      <c r="B34" s="219"/>
      <c r="C34" s="207" t="s">
        <v>22</v>
      </c>
      <c r="D34" s="207"/>
      <c r="E34" s="207"/>
      <c r="F34" s="208"/>
      <c r="G34" s="236"/>
      <c r="H34" s="237"/>
      <c r="I34" s="238"/>
      <c r="J34" s="267"/>
      <c r="K34" s="268" t="e">
        <f>SUM(K37)</f>
        <v>#REF!</v>
      </c>
      <c r="L34" s="279"/>
      <c r="M34" s="268" t="e">
        <f>SUM(M37)</f>
        <v>#REF!</v>
      </c>
      <c r="N34" s="279"/>
      <c r="O34" s="268" t="e">
        <f>SUM(O37)</f>
        <v>#REF!</v>
      </c>
      <c r="P34" s="292"/>
      <c r="Q34" s="284" t="e">
        <f>SUM(Q37)</f>
        <v>#REF!</v>
      </c>
      <c r="R34" s="220"/>
    </row>
    <row r="35" spans="2:18" ht="24.95" customHeight="1">
      <c r="B35" s="219"/>
      <c r="C35" s="207"/>
      <c r="D35" s="207" t="s">
        <v>276</v>
      </c>
      <c r="E35" s="207"/>
      <c r="F35" s="208"/>
      <c r="G35" s="239"/>
      <c r="H35" s="240"/>
      <c r="I35" s="241"/>
      <c r="J35" s="271"/>
      <c r="K35" s="255"/>
      <c r="L35" s="267"/>
      <c r="M35" s="255"/>
      <c r="N35" s="267"/>
      <c r="O35" s="284"/>
      <c r="P35" s="292"/>
      <c r="Q35" s="284"/>
      <c r="R35" s="221"/>
    </row>
    <row r="36" spans="2:18" ht="24.95" customHeight="1">
      <c r="B36" s="219"/>
      <c r="C36" s="222"/>
      <c r="D36" s="222"/>
      <c r="E36" s="222" t="s">
        <v>149</v>
      </c>
      <c r="F36" s="223"/>
      <c r="G36" s="236" t="s">
        <v>26</v>
      </c>
      <c r="H36" s="237" t="s">
        <v>6</v>
      </c>
      <c r="I36" s="241" t="e">
        <f>물집!#REF!</f>
        <v>#REF!</v>
      </c>
      <c r="J36" s="271" t="e">
        <f>일위목록!#REF!</f>
        <v>#REF!</v>
      </c>
      <c r="K36" s="255" t="e">
        <f>ROUNDDOWN(I36*J36,0)</f>
        <v>#REF!</v>
      </c>
      <c r="L36" s="271" t="e">
        <f>일위목록!#REF!</f>
        <v>#REF!</v>
      </c>
      <c r="M36" s="255" t="e">
        <f>ROUNDDOWN(I36*L36,0)</f>
        <v>#REF!</v>
      </c>
      <c r="N36" s="271" t="e">
        <f>일위목록!#REF!</f>
        <v>#REF!</v>
      </c>
      <c r="O36" s="255" t="e">
        <f>ROUNDDOWN(I36*N36,0)</f>
        <v>#REF!</v>
      </c>
      <c r="P36" s="293" t="e">
        <f>J36+L36+N36</f>
        <v>#REF!</v>
      </c>
      <c r="Q36" s="294" t="e">
        <f>K36+M36+O36</f>
        <v>#REF!</v>
      </c>
      <c r="R36" s="220" t="s">
        <v>162</v>
      </c>
    </row>
    <row r="37" spans="2:18" ht="24.95" customHeight="1">
      <c r="B37" s="812" t="s">
        <v>34</v>
      </c>
      <c r="C37" s="813"/>
      <c r="D37" s="813"/>
      <c r="E37" s="813"/>
      <c r="F37" s="814"/>
      <c r="G37" s="242"/>
      <c r="H37" s="243"/>
      <c r="I37" s="244"/>
      <c r="J37" s="272"/>
      <c r="K37" s="268" t="e">
        <f>SUM(K36:K36)</f>
        <v>#REF!</v>
      </c>
      <c r="L37" s="279"/>
      <c r="M37" s="268" t="e">
        <f>SUM(M36:M36)</f>
        <v>#REF!</v>
      </c>
      <c r="N37" s="279"/>
      <c r="O37" s="268" t="e">
        <f>SUM(O36:O36)</f>
        <v>#REF!</v>
      </c>
      <c r="P37" s="292"/>
      <c r="Q37" s="284" t="e">
        <f>SUM(Q36:Q36)</f>
        <v>#REF!</v>
      </c>
      <c r="R37" s="225"/>
    </row>
    <row r="38" spans="2:18" ht="24.95" customHeight="1">
      <c r="B38" s="206"/>
      <c r="C38" s="207"/>
      <c r="D38" s="207"/>
      <c r="E38" s="207"/>
      <c r="F38" s="208"/>
      <c r="G38" s="236"/>
      <c r="H38" s="237"/>
      <c r="I38" s="241"/>
      <c r="J38" s="271"/>
      <c r="K38" s="255"/>
      <c r="L38" s="267"/>
      <c r="M38" s="255"/>
      <c r="N38" s="267"/>
      <c r="O38" s="284"/>
      <c r="P38" s="292"/>
      <c r="Q38" s="284"/>
      <c r="R38" s="220"/>
    </row>
    <row r="39" spans="2:18" ht="24.95" customHeight="1">
      <c r="B39" s="206" t="s">
        <v>1</v>
      </c>
      <c r="C39" s="207"/>
      <c r="D39" s="207"/>
      <c r="E39" s="207"/>
      <c r="F39" s="208"/>
      <c r="G39" s="251"/>
      <c r="H39" s="252"/>
      <c r="I39" s="241"/>
      <c r="J39" s="271"/>
      <c r="K39" s="268" t="e">
        <f>SUM(K40,)</f>
        <v>#REF!</v>
      </c>
      <c r="L39" s="267"/>
      <c r="M39" s="268" t="e">
        <f>SUM(M40,)</f>
        <v>#REF!</v>
      </c>
      <c r="N39" s="279"/>
      <c r="O39" s="268" t="e">
        <f>SUM(O40,)</f>
        <v>#REF!</v>
      </c>
      <c r="P39" s="292"/>
      <c r="Q39" s="284" t="e">
        <f>SUM(Q40,)</f>
        <v>#REF!</v>
      </c>
      <c r="R39" s="221"/>
    </row>
    <row r="40" spans="2:18" ht="24.95" customHeight="1">
      <c r="B40" s="219"/>
      <c r="C40" s="207" t="s">
        <v>74</v>
      </c>
      <c r="D40" s="207"/>
      <c r="E40" s="207"/>
      <c r="F40" s="208"/>
      <c r="G40" s="253"/>
      <c r="H40" s="252"/>
      <c r="I40" s="241"/>
      <c r="J40" s="271"/>
      <c r="K40" s="268" t="e">
        <f>SUM(K43)</f>
        <v>#REF!</v>
      </c>
      <c r="L40" s="267"/>
      <c r="M40" s="268" t="e">
        <f>SUM(M43)</f>
        <v>#REF!</v>
      </c>
      <c r="N40" s="279"/>
      <c r="O40" s="268" t="e">
        <f>SUM(O43)</f>
        <v>#REF!</v>
      </c>
      <c r="P40" s="292"/>
      <c r="Q40" s="284" t="e">
        <f>SUM(Q43)</f>
        <v>#REF!</v>
      </c>
      <c r="R40" s="221"/>
    </row>
    <row r="41" spans="2:18" ht="24.95" customHeight="1">
      <c r="B41" s="219"/>
      <c r="C41" s="207"/>
      <c r="D41" s="207" t="s">
        <v>277</v>
      </c>
      <c r="E41" s="207"/>
      <c r="F41" s="208"/>
      <c r="G41" s="254"/>
      <c r="H41" s="237"/>
      <c r="I41" s="241"/>
      <c r="J41" s="271"/>
      <c r="K41" s="255"/>
      <c r="L41" s="267"/>
      <c r="M41" s="255"/>
      <c r="N41" s="267"/>
      <c r="O41" s="284"/>
      <c r="P41" s="292"/>
      <c r="Q41" s="284"/>
      <c r="R41" s="232"/>
    </row>
    <row r="42" spans="2:18" ht="24.95" customHeight="1">
      <c r="B42" s="219"/>
      <c r="C42" s="222"/>
      <c r="D42" s="222"/>
      <c r="E42" s="222" t="s">
        <v>152</v>
      </c>
      <c r="F42" s="223"/>
      <c r="G42" s="236" t="s">
        <v>26</v>
      </c>
      <c r="H42" s="237" t="s">
        <v>66</v>
      </c>
      <c r="I42" s="241" t="e">
        <f>물집!#REF!</f>
        <v>#REF!</v>
      </c>
      <c r="J42" s="271" t="e">
        <f>일위목록!#REF!</f>
        <v>#REF!</v>
      </c>
      <c r="K42" s="255" t="e">
        <f>ROUNDDOWN(I42*J42,0)</f>
        <v>#REF!</v>
      </c>
      <c r="L42" s="271" t="e">
        <f>일위목록!#REF!</f>
        <v>#REF!</v>
      </c>
      <c r="M42" s="255" t="e">
        <f>ROUNDDOWN(I42*L42,0)</f>
        <v>#REF!</v>
      </c>
      <c r="N42" s="271" t="e">
        <f>일위목록!#REF!</f>
        <v>#REF!</v>
      </c>
      <c r="O42" s="255" t="e">
        <f>ROUNDDOWN(I42*N42,0)</f>
        <v>#REF!</v>
      </c>
      <c r="P42" s="293" t="e">
        <f>J42+L42+N42</f>
        <v>#REF!</v>
      </c>
      <c r="Q42" s="294" t="e">
        <f>K42+M42+O42</f>
        <v>#REF!</v>
      </c>
      <c r="R42" s="220" t="s">
        <v>221</v>
      </c>
    </row>
    <row r="43" spans="2:18" ht="24.95" customHeight="1">
      <c r="B43" s="812" t="s">
        <v>34</v>
      </c>
      <c r="C43" s="813"/>
      <c r="D43" s="813"/>
      <c r="E43" s="813"/>
      <c r="F43" s="814"/>
      <c r="G43" s="242"/>
      <c r="H43" s="243"/>
      <c r="I43" s="244"/>
      <c r="J43" s="272"/>
      <c r="K43" s="268" t="e">
        <f>SUM(K42:K42)</f>
        <v>#REF!</v>
      </c>
      <c r="L43" s="279"/>
      <c r="M43" s="268" t="e">
        <f>SUM(M42:M42)</f>
        <v>#REF!</v>
      </c>
      <c r="N43" s="279"/>
      <c r="O43" s="268" t="e">
        <f>SUM(O42:O42)</f>
        <v>#REF!</v>
      </c>
      <c r="P43" s="292"/>
      <c r="Q43" s="284" t="e">
        <f>SUM(Q42:Q42)</f>
        <v>#REF!</v>
      </c>
      <c r="R43" s="225"/>
    </row>
    <row r="44" spans="2:18" ht="24.95" customHeight="1">
      <c r="B44" s="226"/>
      <c r="C44" s="227"/>
      <c r="D44" s="227"/>
      <c r="E44" s="227"/>
      <c r="F44" s="228"/>
      <c r="G44" s="245"/>
      <c r="H44" s="246"/>
      <c r="I44" s="256"/>
      <c r="J44" s="275"/>
      <c r="K44" s="273"/>
      <c r="L44" s="275"/>
      <c r="M44" s="273"/>
      <c r="N44" s="275"/>
      <c r="O44" s="285"/>
      <c r="P44" s="295"/>
      <c r="Q44" s="285"/>
      <c r="R44" s="229"/>
    </row>
  </sheetData>
  <mergeCells count="65">
    <mergeCell ref="B19:D19"/>
    <mergeCell ref="E19:F19"/>
    <mergeCell ref="B21:D21"/>
    <mergeCell ref="E21:F21"/>
    <mergeCell ref="B22:D22"/>
    <mergeCell ref="E22:F22"/>
    <mergeCell ref="B16:D16"/>
    <mergeCell ref="E16:F16"/>
    <mergeCell ref="B17:D17"/>
    <mergeCell ref="E17:F17"/>
    <mergeCell ref="B18:D18"/>
    <mergeCell ref="E18:F18"/>
    <mergeCell ref="B13:D13"/>
    <mergeCell ref="E13:F13"/>
    <mergeCell ref="B14:D14"/>
    <mergeCell ref="E14:F14"/>
    <mergeCell ref="B15:D15"/>
    <mergeCell ref="E15:F15"/>
    <mergeCell ref="B10:D10"/>
    <mergeCell ref="E10:F10"/>
    <mergeCell ref="B11:D11"/>
    <mergeCell ref="E11:F11"/>
    <mergeCell ref="B12:D12"/>
    <mergeCell ref="E12:F12"/>
    <mergeCell ref="B6:D6"/>
    <mergeCell ref="E6:F6"/>
    <mergeCell ref="B7:D7"/>
    <mergeCell ref="E7:F7"/>
    <mergeCell ref="B8:D8"/>
    <mergeCell ref="E8:F8"/>
    <mergeCell ref="B43:F43"/>
    <mergeCell ref="B37:F37"/>
    <mergeCell ref="G23:I23"/>
    <mergeCell ref="G25:I25"/>
    <mergeCell ref="G26:I26"/>
    <mergeCell ref="B28:F28"/>
    <mergeCell ref="B29:F29"/>
    <mergeCell ref="B23:D23"/>
    <mergeCell ref="E23:F23"/>
    <mergeCell ref="B25:D25"/>
    <mergeCell ref="E25:F25"/>
    <mergeCell ref="B26:D26"/>
    <mergeCell ref="E26:F26"/>
    <mergeCell ref="G22:I22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1:I21"/>
    <mergeCell ref="B1:R1"/>
    <mergeCell ref="B3:F4"/>
    <mergeCell ref="G3:G4"/>
    <mergeCell ref="H3:H4"/>
    <mergeCell ref="I3:I4"/>
    <mergeCell ref="J3:K3"/>
    <mergeCell ref="L3:M3"/>
    <mergeCell ref="N3:O3"/>
    <mergeCell ref="P3:Q3"/>
    <mergeCell ref="R3:R4"/>
  </mergeCells>
  <phoneticPr fontId="25" type="noConversion"/>
  <pageMargins left="0.43307086614173229" right="0.31496062992125984" top="0.70866141732283472" bottom="0.47244094488188981" header="0.43307086614173229" footer="0.31496062992125984"/>
  <pageSetup paperSize="9" scale="55" orientation="landscape" horizontalDpi="300" verticalDpi="300" r:id="rId1"/>
  <headerFooter alignWithMargins="0">
    <oddFooter>&amp;C&amp;"HY그래픽M,굵게"궤도 유지보수 내역서 -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>
    <tabColor rgb="FFC00000"/>
  </sheetPr>
  <dimension ref="A1:L123"/>
  <sheetViews>
    <sheetView view="pageBreakPreview" zoomScale="85" zoomScaleNormal="85" zoomScaleSheetLayoutView="85" workbookViewId="0">
      <pane ySplit="6" topLeftCell="A7" activePane="bottomLeft" state="frozen"/>
      <selection activeCell="F14" sqref="F14"/>
      <selection pane="bottomLeft" activeCell="F14" sqref="F14"/>
    </sheetView>
  </sheetViews>
  <sheetFormatPr defaultRowHeight="17.25"/>
  <cols>
    <col min="1" max="1" width="1.875" style="33" customWidth="1"/>
    <col min="2" max="5" width="1.625" style="33" customWidth="1"/>
    <col min="6" max="6" width="41.625" style="33" customWidth="1"/>
    <col min="7" max="7" width="11.5" style="33" customWidth="1"/>
    <col min="8" max="8" width="4.625" style="33" customWidth="1"/>
    <col min="9" max="9" width="50.625" style="33" hidden="1" customWidth="1"/>
    <col min="10" max="11" width="9.5" style="33" hidden="1" customWidth="1"/>
    <col min="12" max="12" width="10.25" style="453" customWidth="1"/>
    <col min="13" max="16384" width="9" style="33"/>
  </cols>
  <sheetData>
    <row r="1" spans="1:12">
      <c r="A1" s="119"/>
      <c r="B1" s="120"/>
      <c r="C1" s="120"/>
      <c r="D1" s="120"/>
      <c r="E1" s="120"/>
      <c r="F1" s="120"/>
      <c r="G1" s="121"/>
      <c r="H1" s="121"/>
      <c r="I1" s="122"/>
      <c r="J1" s="122"/>
      <c r="K1" s="122"/>
      <c r="L1" s="446"/>
    </row>
    <row r="2" spans="1:12" ht="25.5">
      <c r="A2" s="119"/>
      <c r="B2" s="878" t="s">
        <v>347</v>
      </c>
      <c r="C2" s="878"/>
      <c r="D2" s="878"/>
      <c r="E2" s="878"/>
      <c r="F2" s="878"/>
      <c r="G2" s="878"/>
      <c r="H2" s="878"/>
      <c r="I2" s="878"/>
      <c r="J2" s="878"/>
      <c r="K2" s="878"/>
      <c r="L2" s="878"/>
    </row>
    <row r="3" spans="1:12" ht="27.75" customHeight="1">
      <c r="A3" s="119"/>
      <c r="B3" s="380" t="s">
        <v>645</v>
      </c>
      <c r="C3" s="380"/>
      <c r="D3" s="380"/>
      <c r="E3" s="380"/>
      <c r="F3" s="380"/>
      <c r="G3" s="124"/>
      <c r="H3" s="124"/>
      <c r="I3" s="125"/>
      <c r="J3" s="125"/>
      <c r="K3" s="125"/>
      <c r="L3" s="447"/>
    </row>
    <row r="4" spans="1:12">
      <c r="A4" s="119"/>
      <c r="B4" s="879" t="s">
        <v>140</v>
      </c>
      <c r="C4" s="880"/>
      <c r="D4" s="880"/>
      <c r="E4" s="880"/>
      <c r="F4" s="880"/>
      <c r="G4" s="883" t="s">
        <v>141</v>
      </c>
      <c r="H4" s="884" t="s">
        <v>97</v>
      </c>
      <c r="I4" s="885" t="s">
        <v>231</v>
      </c>
      <c r="J4" s="889" t="s">
        <v>488</v>
      </c>
      <c r="K4" s="889" t="s">
        <v>489</v>
      </c>
      <c r="L4" s="887" t="s">
        <v>523</v>
      </c>
    </row>
    <row r="5" spans="1:12">
      <c r="A5" s="119"/>
      <c r="B5" s="881"/>
      <c r="C5" s="882"/>
      <c r="D5" s="882"/>
      <c r="E5" s="882"/>
      <c r="F5" s="882"/>
      <c r="G5" s="883"/>
      <c r="H5" s="884"/>
      <c r="I5" s="886"/>
      <c r="J5" s="890"/>
      <c r="K5" s="890"/>
      <c r="L5" s="888"/>
    </row>
    <row r="6" spans="1:12" ht="8.25" customHeight="1">
      <c r="A6" s="148"/>
      <c r="B6" s="127"/>
      <c r="C6" s="127"/>
      <c r="D6" s="127"/>
      <c r="E6" s="127"/>
      <c r="F6" s="127"/>
      <c r="G6" s="127"/>
      <c r="H6" s="127"/>
      <c r="I6" s="128"/>
      <c r="J6" s="128"/>
      <c r="K6" s="128"/>
      <c r="L6" s="448"/>
    </row>
    <row r="7" spans="1:12" s="39" customFormat="1" ht="26.45" customHeight="1">
      <c r="A7" s="130"/>
      <c r="B7" s="140" t="s">
        <v>93</v>
      </c>
      <c r="C7" s="141"/>
      <c r="D7" s="141"/>
      <c r="E7" s="141"/>
      <c r="F7" s="137"/>
      <c r="G7" s="132"/>
      <c r="H7" s="348"/>
      <c r="I7" s="346"/>
      <c r="J7" s="483"/>
      <c r="K7" s="483"/>
      <c r="L7" s="449"/>
    </row>
    <row r="8" spans="1:12" s="39" customFormat="1" ht="26.45" customHeight="1">
      <c r="A8" s="130"/>
      <c r="B8" s="146"/>
      <c r="C8" s="142" t="s">
        <v>94</v>
      </c>
      <c r="D8" s="142"/>
      <c r="E8" s="142"/>
      <c r="F8" s="138"/>
      <c r="G8" s="134"/>
      <c r="H8" s="349"/>
      <c r="I8" s="347"/>
      <c r="J8" s="484"/>
      <c r="K8" s="484"/>
      <c r="L8" s="450"/>
    </row>
    <row r="9" spans="1:12" s="39" customFormat="1" ht="26.45" customHeight="1">
      <c r="A9" s="130"/>
      <c r="B9" s="146"/>
      <c r="C9" s="183"/>
      <c r="D9" s="183" t="s">
        <v>23</v>
      </c>
      <c r="E9" s="183"/>
      <c r="F9" s="184"/>
      <c r="G9" s="134"/>
      <c r="H9" s="349"/>
      <c r="I9" s="347"/>
      <c r="J9" s="484"/>
      <c r="K9" s="484"/>
      <c r="L9" s="450"/>
    </row>
    <row r="10" spans="1:12" s="39" customFormat="1" ht="26.45" customHeight="1">
      <c r="A10" s="130"/>
      <c r="B10" s="146"/>
      <c r="C10" s="183"/>
      <c r="D10" s="183"/>
      <c r="E10" s="183" t="s">
        <v>24</v>
      </c>
      <c r="F10" s="184"/>
      <c r="G10" s="135" t="s">
        <v>26</v>
      </c>
      <c r="H10" s="343" t="s">
        <v>6</v>
      </c>
      <c r="I10" s="351" t="s">
        <v>418</v>
      </c>
      <c r="J10" s="450">
        <f>물산!J10</f>
        <v>0</v>
      </c>
      <c r="K10" s="450">
        <f>물산!K10</f>
        <v>10</v>
      </c>
      <c r="L10" s="637">
        <v>5</v>
      </c>
    </row>
    <row r="11" spans="1:12" s="39" customFormat="1" ht="26.45" customHeight="1">
      <c r="A11" s="130"/>
      <c r="B11" s="185"/>
      <c r="C11" s="183"/>
      <c r="D11" s="183"/>
      <c r="E11" s="183"/>
      <c r="F11" s="184"/>
      <c r="G11" s="135" t="s">
        <v>27</v>
      </c>
      <c r="H11" s="343" t="s">
        <v>6</v>
      </c>
      <c r="I11" s="351" t="s">
        <v>418</v>
      </c>
      <c r="J11" s="450">
        <f>물산!J11</f>
        <v>0</v>
      </c>
      <c r="K11" s="450">
        <f>물산!K11</f>
        <v>10</v>
      </c>
      <c r="L11" s="637">
        <v>5</v>
      </c>
    </row>
    <row r="12" spans="1:12" s="39" customFormat="1" ht="26.45" customHeight="1">
      <c r="A12" s="130"/>
      <c r="B12" s="146"/>
      <c r="C12" s="183"/>
      <c r="D12" s="183"/>
      <c r="E12" s="183" t="s">
        <v>19</v>
      </c>
      <c r="F12" s="184"/>
      <c r="G12" s="135" t="s">
        <v>26</v>
      </c>
      <c r="H12" s="343" t="s">
        <v>6</v>
      </c>
      <c r="I12" s="352" t="s">
        <v>419</v>
      </c>
      <c r="J12" s="450">
        <f>물산!J12</f>
        <v>0</v>
      </c>
      <c r="K12" s="450">
        <f>물산!K12</f>
        <v>10</v>
      </c>
      <c r="L12" s="637">
        <v>5</v>
      </c>
    </row>
    <row r="13" spans="1:12" s="39" customFormat="1" ht="26.45" customHeight="1">
      <c r="A13" s="130"/>
      <c r="B13" s="185"/>
      <c r="C13" s="183"/>
      <c r="D13" s="183"/>
      <c r="E13" s="183"/>
      <c r="F13" s="184"/>
      <c r="G13" s="135" t="s">
        <v>27</v>
      </c>
      <c r="H13" s="343" t="s">
        <v>6</v>
      </c>
      <c r="I13" s="352" t="s">
        <v>420</v>
      </c>
      <c r="J13" s="450">
        <f>물산!J13</f>
        <v>0</v>
      </c>
      <c r="K13" s="450">
        <f>물산!K13</f>
        <v>10</v>
      </c>
      <c r="L13" s="637">
        <v>5</v>
      </c>
    </row>
    <row r="14" spans="1:12" s="39" customFormat="1" ht="26.45" customHeight="1">
      <c r="A14" s="130"/>
      <c r="B14" s="146"/>
      <c r="C14" s="183"/>
      <c r="D14" s="183"/>
      <c r="E14" s="183" t="s">
        <v>272</v>
      </c>
      <c r="F14" s="184"/>
      <c r="G14" s="135" t="s">
        <v>25</v>
      </c>
      <c r="H14" s="343" t="s">
        <v>6</v>
      </c>
      <c r="I14" s="352" t="s">
        <v>421</v>
      </c>
      <c r="J14" s="450">
        <f>물산!J14</f>
        <v>0</v>
      </c>
      <c r="K14" s="450">
        <f>물산!K14</f>
        <v>10</v>
      </c>
      <c r="L14" s="637">
        <v>5</v>
      </c>
    </row>
    <row r="15" spans="1:12" s="39" customFormat="1" ht="26.45" customHeight="1">
      <c r="A15" s="130"/>
      <c r="B15" s="186"/>
      <c r="C15" s="187"/>
      <c r="D15" s="187"/>
      <c r="E15" s="187"/>
      <c r="F15" s="188"/>
      <c r="G15" s="135"/>
      <c r="H15" s="343"/>
      <c r="I15" s="352"/>
      <c r="J15" s="450">
        <f>물산!J15</f>
        <v>0</v>
      </c>
      <c r="K15" s="450">
        <f>물산!K15</f>
        <v>0</v>
      </c>
      <c r="L15" s="637">
        <v>0</v>
      </c>
    </row>
    <row r="16" spans="1:12" s="39" customFormat="1" ht="26.45" customHeight="1">
      <c r="A16" s="130"/>
      <c r="B16" s="146"/>
      <c r="C16" s="187"/>
      <c r="D16" s="145" t="s">
        <v>86</v>
      </c>
      <c r="E16" s="145"/>
      <c r="F16" s="139"/>
      <c r="G16" s="135"/>
      <c r="H16" s="343"/>
      <c r="I16" s="352"/>
      <c r="J16" s="450">
        <f>물산!J16</f>
        <v>0</v>
      </c>
      <c r="K16" s="450">
        <f>물산!K16</f>
        <v>0</v>
      </c>
      <c r="L16" s="637">
        <v>0</v>
      </c>
    </row>
    <row r="17" spans="1:12" s="39" customFormat="1" ht="26.45" customHeight="1">
      <c r="A17" s="130"/>
      <c r="B17" s="146"/>
      <c r="C17" s="183"/>
      <c r="D17" s="183"/>
      <c r="E17" s="183" t="s">
        <v>95</v>
      </c>
      <c r="F17" s="184"/>
      <c r="G17" s="135" t="s">
        <v>26</v>
      </c>
      <c r="H17" s="343" t="s">
        <v>6</v>
      </c>
      <c r="I17" s="431" t="s">
        <v>418</v>
      </c>
      <c r="J17" s="450">
        <f>물산!J17</f>
        <v>0</v>
      </c>
      <c r="K17" s="450">
        <f>물산!K17</f>
        <v>30</v>
      </c>
      <c r="L17" s="637">
        <v>10</v>
      </c>
    </row>
    <row r="18" spans="1:12" s="39" customFormat="1" ht="26.45" customHeight="1">
      <c r="A18" s="130"/>
      <c r="B18" s="185"/>
      <c r="C18" s="183"/>
      <c r="D18" s="183"/>
      <c r="E18" s="183"/>
      <c r="F18" s="184"/>
      <c r="G18" s="135" t="s">
        <v>27</v>
      </c>
      <c r="H18" s="343" t="s">
        <v>6</v>
      </c>
      <c r="I18" s="351" t="s">
        <v>418</v>
      </c>
      <c r="J18" s="450">
        <f>물산!J18</f>
        <v>0</v>
      </c>
      <c r="K18" s="450">
        <f>물산!K18</f>
        <v>60</v>
      </c>
      <c r="L18" s="637">
        <v>15</v>
      </c>
    </row>
    <row r="19" spans="1:12" s="39" customFormat="1" ht="26.45" customHeight="1">
      <c r="A19" s="130"/>
      <c r="B19" s="146"/>
      <c r="C19" s="183"/>
      <c r="D19" s="183"/>
      <c r="E19" s="183" t="s">
        <v>20</v>
      </c>
      <c r="F19" s="184"/>
      <c r="G19" s="135" t="s">
        <v>26</v>
      </c>
      <c r="H19" s="343" t="s">
        <v>6</v>
      </c>
      <c r="I19" s="352" t="s">
        <v>419</v>
      </c>
      <c r="J19" s="450">
        <f>물산!J19</f>
        <v>0</v>
      </c>
      <c r="K19" s="450">
        <f>물산!K19</f>
        <v>170</v>
      </c>
      <c r="L19" s="637">
        <v>10</v>
      </c>
    </row>
    <row r="20" spans="1:12" s="39" customFormat="1" ht="26.45" customHeight="1">
      <c r="A20" s="130"/>
      <c r="B20" s="185"/>
      <c r="C20" s="183"/>
      <c r="D20" s="183"/>
      <c r="E20" s="183"/>
      <c r="F20" s="184"/>
      <c r="G20" s="135" t="s">
        <v>27</v>
      </c>
      <c r="H20" s="343" t="s">
        <v>6</v>
      </c>
      <c r="I20" s="352" t="s">
        <v>422</v>
      </c>
      <c r="J20" s="450">
        <f>물산!J20</f>
        <v>0</v>
      </c>
      <c r="K20" s="450">
        <f>물산!K20</f>
        <v>30</v>
      </c>
      <c r="L20" s="637">
        <v>10</v>
      </c>
    </row>
    <row r="21" spans="1:12" s="39" customFormat="1" ht="26.45" customHeight="1">
      <c r="A21" s="130"/>
      <c r="B21" s="146"/>
      <c r="C21" s="183"/>
      <c r="D21" s="183"/>
      <c r="E21" s="183" t="s">
        <v>96</v>
      </c>
      <c r="F21" s="184"/>
      <c r="G21" s="135" t="s">
        <v>25</v>
      </c>
      <c r="H21" s="343" t="s">
        <v>6</v>
      </c>
      <c r="I21" s="352" t="s">
        <v>423</v>
      </c>
      <c r="J21" s="450">
        <f>물산!J21</f>
        <v>0</v>
      </c>
      <c r="K21" s="450">
        <f>물산!K21</f>
        <v>30</v>
      </c>
      <c r="L21" s="637">
        <v>10</v>
      </c>
    </row>
    <row r="22" spans="1:12" s="39" customFormat="1" ht="26.45" customHeight="1">
      <c r="A22" s="130"/>
      <c r="B22" s="338"/>
      <c r="C22" s="339"/>
      <c r="D22" s="339"/>
      <c r="E22" s="339"/>
      <c r="F22" s="340"/>
      <c r="G22" s="341"/>
      <c r="H22" s="350"/>
      <c r="I22" s="352"/>
      <c r="J22" s="450">
        <f>물산!J22</f>
        <v>0</v>
      </c>
      <c r="K22" s="450">
        <f>물산!K22</f>
        <v>0</v>
      </c>
      <c r="L22" s="637">
        <v>0</v>
      </c>
    </row>
    <row r="23" spans="1:12" s="39" customFormat="1" ht="26.45" customHeight="1">
      <c r="A23" s="130"/>
      <c r="B23" s="146"/>
      <c r="C23" s="187"/>
      <c r="D23" s="145" t="s">
        <v>88</v>
      </c>
      <c r="E23" s="145"/>
      <c r="F23" s="139"/>
      <c r="G23" s="135"/>
      <c r="H23" s="343"/>
      <c r="I23" s="352"/>
      <c r="J23" s="450">
        <f>물산!J23</f>
        <v>0</v>
      </c>
      <c r="K23" s="450">
        <f>물산!K23</f>
        <v>0</v>
      </c>
      <c r="L23" s="637">
        <v>0</v>
      </c>
    </row>
    <row r="24" spans="1:12" s="39" customFormat="1" ht="26.45" customHeight="1">
      <c r="A24" s="130"/>
      <c r="B24" s="146"/>
      <c r="C24" s="183"/>
      <c r="D24" s="183"/>
      <c r="E24" s="183" t="s">
        <v>30</v>
      </c>
      <c r="F24" s="184"/>
      <c r="G24" s="135" t="s">
        <v>26</v>
      </c>
      <c r="H24" s="343" t="s">
        <v>6</v>
      </c>
      <c r="I24" s="351" t="s">
        <v>418</v>
      </c>
      <c r="J24" s="450">
        <f>물산!J24</f>
        <v>0</v>
      </c>
      <c r="K24" s="450">
        <f>물산!K24</f>
        <v>20</v>
      </c>
      <c r="L24" s="637">
        <v>10</v>
      </c>
    </row>
    <row r="25" spans="1:12" s="39" customFormat="1" ht="26.45" customHeight="1">
      <c r="A25" s="130"/>
      <c r="B25" s="185"/>
      <c r="C25" s="183"/>
      <c r="D25" s="183"/>
      <c r="E25" s="183"/>
      <c r="F25" s="184"/>
      <c r="G25" s="135" t="s">
        <v>27</v>
      </c>
      <c r="H25" s="343" t="s">
        <v>6</v>
      </c>
      <c r="I25" s="351" t="s">
        <v>418</v>
      </c>
      <c r="J25" s="450">
        <f>물산!J25</f>
        <v>0</v>
      </c>
      <c r="K25" s="450">
        <f>물산!K25</f>
        <v>1000</v>
      </c>
      <c r="L25" s="637">
        <v>350</v>
      </c>
    </row>
    <row r="26" spans="1:12" s="39" customFormat="1" ht="26.45" customHeight="1">
      <c r="A26" s="130"/>
      <c r="B26" s="146"/>
      <c r="C26" s="183"/>
      <c r="D26" s="183"/>
      <c r="E26" s="183" t="s">
        <v>21</v>
      </c>
      <c r="F26" s="184"/>
      <c r="G26" s="135" t="s">
        <v>26</v>
      </c>
      <c r="H26" s="343" t="s">
        <v>6</v>
      </c>
      <c r="I26" s="352" t="s">
        <v>419</v>
      </c>
      <c r="J26" s="450">
        <f>물산!J26</f>
        <v>0</v>
      </c>
      <c r="K26" s="450">
        <f>물산!K26</f>
        <v>100</v>
      </c>
      <c r="L26" s="637">
        <v>10</v>
      </c>
    </row>
    <row r="27" spans="1:12" s="39" customFormat="1" ht="26.45" customHeight="1">
      <c r="A27" s="130"/>
      <c r="B27" s="185"/>
      <c r="C27" s="183"/>
      <c r="D27" s="183"/>
      <c r="E27" s="183"/>
      <c r="F27" s="184"/>
      <c r="G27" s="135" t="s">
        <v>27</v>
      </c>
      <c r="H27" s="343" t="s">
        <v>6</v>
      </c>
      <c r="I27" s="352" t="s">
        <v>422</v>
      </c>
      <c r="J27" s="450">
        <f>물산!J27</f>
        <v>0</v>
      </c>
      <c r="K27" s="450">
        <f>물산!K27</f>
        <v>30</v>
      </c>
      <c r="L27" s="637">
        <v>10</v>
      </c>
    </row>
    <row r="28" spans="1:12" s="39" customFormat="1" ht="26.45" customHeight="1">
      <c r="A28" s="130"/>
      <c r="B28" s="186"/>
      <c r="C28" s="187"/>
      <c r="D28" s="187"/>
      <c r="E28" s="187"/>
      <c r="F28" s="188"/>
      <c r="G28" s="135"/>
      <c r="H28" s="343"/>
      <c r="I28" s="352"/>
      <c r="J28" s="450">
        <f>물산!J28</f>
        <v>0</v>
      </c>
      <c r="K28" s="450">
        <f>물산!K28</f>
        <v>0</v>
      </c>
      <c r="L28" s="637">
        <v>0</v>
      </c>
    </row>
    <row r="29" spans="1:12" s="39" customFormat="1" ht="26.45" customHeight="1">
      <c r="A29" s="130"/>
      <c r="B29" s="146"/>
      <c r="C29" s="187"/>
      <c r="D29" s="145" t="s">
        <v>89</v>
      </c>
      <c r="E29" s="145"/>
      <c r="F29" s="139"/>
      <c r="G29" s="135"/>
      <c r="H29" s="343"/>
      <c r="I29" s="352"/>
      <c r="J29" s="450">
        <f>물산!J29</f>
        <v>0</v>
      </c>
      <c r="K29" s="450">
        <f>물산!K29</f>
        <v>0</v>
      </c>
      <c r="L29" s="637">
        <v>0</v>
      </c>
    </row>
    <row r="30" spans="1:12" s="39" customFormat="1" ht="26.45" customHeight="1">
      <c r="A30" s="130"/>
      <c r="B30" s="146"/>
      <c r="C30" s="183"/>
      <c r="D30" s="183"/>
      <c r="E30" s="183" t="s">
        <v>90</v>
      </c>
      <c r="F30" s="184"/>
      <c r="G30" s="135" t="s">
        <v>26</v>
      </c>
      <c r="H30" s="343" t="s">
        <v>127</v>
      </c>
      <c r="I30" s="352" t="s">
        <v>424</v>
      </c>
      <c r="J30" s="450">
        <f>물산!J30</f>
        <v>0</v>
      </c>
      <c r="K30" s="450">
        <f>물산!K30</f>
        <v>5</v>
      </c>
      <c r="L30" s="637">
        <v>5</v>
      </c>
    </row>
    <row r="31" spans="1:12" s="39" customFormat="1" ht="26.45" customHeight="1">
      <c r="A31" s="130"/>
      <c r="B31" s="185"/>
      <c r="C31" s="183"/>
      <c r="D31" s="183"/>
      <c r="E31" s="183"/>
      <c r="F31" s="184"/>
      <c r="G31" s="135" t="s">
        <v>27</v>
      </c>
      <c r="H31" s="343" t="s">
        <v>127</v>
      </c>
      <c r="I31" s="352" t="s">
        <v>425</v>
      </c>
      <c r="J31" s="450">
        <f>물산!J31</f>
        <v>0</v>
      </c>
      <c r="K31" s="450">
        <f>물산!K31</f>
        <v>5</v>
      </c>
      <c r="L31" s="637">
        <v>5</v>
      </c>
    </row>
    <row r="32" spans="1:12" s="39" customFormat="1" ht="26.45" customHeight="1">
      <c r="A32" s="130"/>
      <c r="B32" s="186"/>
      <c r="C32" s="187"/>
      <c r="D32" s="187"/>
      <c r="E32" s="187"/>
      <c r="F32" s="188"/>
      <c r="G32" s="135"/>
      <c r="H32" s="343"/>
      <c r="I32" s="352"/>
      <c r="J32" s="450">
        <f>물산!J32</f>
        <v>0</v>
      </c>
      <c r="K32" s="450">
        <f>물산!K32</f>
        <v>0</v>
      </c>
      <c r="L32" s="637">
        <v>0</v>
      </c>
    </row>
    <row r="33" spans="1:12" s="39" customFormat="1" ht="26.45" customHeight="1">
      <c r="A33" s="130"/>
      <c r="B33" s="146"/>
      <c r="C33" s="187"/>
      <c r="D33" s="145" t="s">
        <v>176</v>
      </c>
      <c r="E33" s="145"/>
      <c r="F33" s="139"/>
      <c r="G33" s="135"/>
      <c r="H33" s="343"/>
      <c r="I33" s="352"/>
      <c r="J33" s="450">
        <f>물산!J33</f>
        <v>0</v>
      </c>
      <c r="K33" s="450">
        <f>물산!K33</f>
        <v>0</v>
      </c>
      <c r="L33" s="637">
        <v>0</v>
      </c>
    </row>
    <row r="34" spans="1:12" s="39" customFormat="1" ht="26.45" customHeight="1">
      <c r="A34" s="130"/>
      <c r="B34" s="146"/>
      <c r="C34" s="183"/>
      <c r="D34" s="183"/>
      <c r="E34" s="183" t="s">
        <v>38</v>
      </c>
      <c r="F34" s="184"/>
      <c r="G34" s="135" t="s">
        <v>27</v>
      </c>
      <c r="H34" s="343" t="s">
        <v>6</v>
      </c>
      <c r="I34" s="352" t="s">
        <v>425</v>
      </c>
      <c r="J34" s="450">
        <f>물산!J34</f>
        <v>0</v>
      </c>
      <c r="K34" s="450">
        <f>물산!K34</f>
        <v>5</v>
      </c>
      <c r="L34" s="637">
        <v>5</v>
      </c>
    </row>
    <row r="35" spans="1:12" s="39" customFormat="1" ht="26.45" customHeight="1">
      <c r="A35" s="130"/>
      <c r="B35" s="186"/>
      <c r="C35" s="187"/>
      <c r="D35" s="187"/>
      <c r="E35" s="187"/>
      <c r="F35" s="188"/>
      <c r="G35" s="135"/>
      <c r="H35" s="343"/>
      <c r="I35" s="352"/>
      <c r="J35" s="450">
        <f>물산!J35</f>
        <v>0</v>
      </c>
      <c r="K35" s="450">
        <f>물산!K35</f>
        <v>0</v>
      </c>
      <c r="L35" s="637">
        <v>0</v>
      </c>
    </row>
    <row r="36" spans="1:12" s="39" customFormat="1" ht="26.45" customHeight="1">
      <c r="A36" s="130"/>
      <c r="B36" s="146"/>
      <c r="C36" s="187"/>
      <c r="D36" s="145" t="s">
        <v>196</v>
      </c>
      <c r="E36" s="145"/>
      <c r="F36" s="139"/>
      <c r="G36" s="135"/>
      <c r="H36" s="343"/>
      <c r="I36" s="352"/>
      <c r="J36" s="450">
        <f>물산!J36</f>
        <v>0</v>
      </c>
      <c r="K36" s="450">
        <f>물산!K36</f>
        <v>0</v>
      </c>
      <c r="L36" s="637">
        <v>0</v>
      </c>
    </row>
    <row r="37" spans="1:12" s="39" customFormat="1" ht="26.45" customHeight="1">
      <c r="A37" s="130"/>
      <c r="B37" s="146"/>
      <c r="C37" s="183"/>
      <c r="D37" s="183"/>
      <c r="E37" s="183" t="s">
        <v>106</v>
      </c>
      <c r="F37" s="184"/>
      <c r="G37" s="135" t="s">
        <v>26</v>
      </c>
      <c r="H37" s="343" t="s">
        <v>6</v>
      </c>
      <c r="I37" s="443" t="s">
        <v>426</v>
      </c>
      <c r="J37" s="450">
        <f>물산!J37</f>
        <v>0</v>
      </c>
      <c r="K37" s="450">
        <f>물산!K37</f>
        <v>20</v>
      </c>
      <c r="L37" s="637">
        <v>10</v>
      </c>
    </row>
    <row r="38" spans="1:12" s="39" customFormat="1" ht="26.45" customHeight="1">
      <c r="A38" s="130"/>
      <c r="B38" s="185"/>
      <c r="C38" s="183"/>
      <c r="D38" s="183"/>
      <c r="E38" s="183"/>
      <c r="F38" s="184"/>
      <c r="G38" s="135" t="s">
        <v>27</v>
      </c>
      <c r="H38" s="343" t="s">
        <v>6</v>
      </c>
      <c r="I38" s="443" t="s">
        <v>426</v>
      </c>
      <c r="J38" s="450">
        <f>물산!J38</f>
        <v>0</v>
      </c>
      <c r="K38" s="450">
        <f>물산!K38</f>
        <v>500</v>
      </c>
      <c r="L38" s="637">
        <v>550</v>
      </c>
    </row>
    <row r="39" spans="1:12" s="39" customFormat="1" ht="26.45" customHeight="1">
      <c r="A39" s="130"/>
      <c r="B39" s="146"/>
      <c r="C39" s="183"/>
      <c r="D39" s="183"/>
      <c r="E39" s="183" t="s">
        <v>107</v>
      </c>
      <c r="F39" s="184"/>
      <c r="G39" s="135" t="s">
        <v>26</v>
      </c>
      <c r="H39" s="343" t="s">
        <v>6</v>
      </c>
      <c r="I39" s="441" t="s">
        <v>419</v>
      </c>
      <c r="J39" s="450">
        <f>물산!J39</f>
        <v>0</v>
      </c>
      <c r="K39" s="450">
        <f>물산!K39</f>
        <v>510</v>
      </c>
      <c r="L39" s="637">
        <v>1280</v>
      </c>
    </row>
    <row r="40" spans="1:12" s="39" customFormat="1" ht="26.45" customHeight="1">
      <c r="A40" s="130"/>
      <c r="B40" s="185"/>
      <c r="C40" s="183"/>
      <c r="D40" s="183"/>
      <c r="E40" s="183"/>
      <c r="F40" s="184"/>
      <c r="G40" s="135" t="s">
        <v>27</v>
      </c>
      <c r="H40" s="343" t="s">
        <v>6</v>
      </c>
      <c r="I40" s="441" t="s">
        <v>422</v>
      </c>
      <c r="J40" s="450">
        <f>물산!J40</f>
        <v>0</v>
      </c>
      <c r="K40" s="450">
        <f>물산!K40</f>
        <v>100</v>
      </c>
      <c r="L40" s="637">
        <v>20</v>
      </c>
    </row>
    <row r="41" spans="1:12" s="39" customFormat="1" ht="26.45" customHeight="1">
      <c r="A41" s="130"/>
      <c r="B41" s="189"/>
      <c r="C41" s="190"/>
      <c r="D41" s="190"/>
      <c r="E41" s="190"/>
      <c r="F41" s="191"/>
      <c r="G41" s="149"/>
      <c r="H41" s="344"/>
      <c r="I41" s="442"/>
      <c r="J41" s="450">
        <f>물산!J41</f>
        <v>0</v>
      </c>
      <c r="K41" s="450">
        <f>물산!K41</f>
        <v>0</v>
      </c>
      <c r="L41" s="637">
        <v>0</v>
      </c>
    </row>
    <row r="42" spans="1:12" s="39" customFormat="1" ht="25.5" customHeight="1">
      <c r="A42" s="130"/>
      <c r="B42" s="146"/>
      <c r="C42" s="142" t="s">
        <v>63</v>
      </c>
      <c r="D42" s="142"/>
      <c r="E42" s="142"/>
      <c r="F42" s="138"/>
      <c r="G42" s="135"/>
      <c r="H42" s="343"/>
      <c r="I42" s="352"/>
      <c r="J42" s="450">
        <f>물산!J42</f>
        <v>0</v>
      </c>
      <c r="K42" s="450">
        <f>물산!K42</f>
        <v>0</v>
      </c>
      <c r="L42" s="637">
        <v>0</v>
      </c>
    </row>
    <row r="43" spans="1:12" s="39" customFormat="1" ht="25.5" customHeight="1">
      <c r="A43" s="130"/>
      <c r="B43" s="146"/>
      <c r="C43" s="187"/>
      <c r="D43" s="145" t="s">
        <v>179</v>
      </c>
      <c r="E43" s="145"/>
      <c r="F43" s="139"/>
      <c r="G43" s="135"/>
      <c r="H43" s="343"/>
      <c r="I43" s="352"/>
      <c r="J43" s="450">
        <f>물산!J43</f>
        <v>0</v>
      </c>
      <c r="K43" s="450">
        <f>물산!K43</f>
        <v>0</v>
      </c>
      <c r="L43" s="637">
        <v>0</v>
      </c>
    </row>
    <row r="44" spans="1:12" s="39" customFormat="1" ht="25.5" customHeight="1">
      <c r="A44" s="130"/>
      <c r="B44" s="146"/>
      <c r="C44" s="183"/>
      <c r="D44" s="183"/>
      <c r="E44" s="183" t="s">
        <v>7</v>
      </c>
      <c r="F44" s="184"/>
      <c r="G44" s="135" t="s">
        <v>25</v>
      </c>
      <c r="H44" s="343" t="s">
        <v>6</v>
      </c>
      <c r="I44" s="352" t="s">
        <v>427</v>
      </c>
      <c r="J44" s="450">
        <f>물산!J44</f>
        <v>0</v>
      </c>
      <c r="K44" s="450">
        <f>물산!K44</f>
        <v>200</v>
      </c>
      <c r="L44" s="637"/>
    </row>
    <row r="45" spans="1:12" s="39" customFormat="1" ht="25.5" customHeight="1">
      <c r="A45" s="130"/>
      <c r="B45" s="185"/>
      <c r="C45" s="183"/>
      <c r="D45" s="183"/>
      <c r="E45" s="183"/>
      <c r="F45" s="184"/>
      <c r="G45" s="135" t="s">
        <v>26</v>
      </c>
      <c r="H45" s="343" t="s">
        <v>6</v>
      </c>
      <c r="I45" s="352" t="s">
        <v>419</v>
      </c>
      <c r="J45" s="450">
        <f>물산!J45</f>
        <v>0</v>
      </c>
      <c r="K45" s="450">
        <f>물산!K45</f>
        <v>0</v>
      </c>
      <c r="L45" s="637">
        <v>0</v>
      </c>
    </row>
    <row r="46" spans="1:12" s="39" customFormat="1" ht="25.5" customHeight="1">
      <c r="A46" s="130"/>
      <c r="B46" s="185"/>
      <c r="C46" s="183"/>
      <c r="D46" s="183"/>
      <c r="E46" s="183"/>
      <c r="F46" s="184"/>
      <c r="G46" s="135" t="s">
        <v>27</v>
      </c>
      <c r="H46" s="343" t="s">
        <v>6</v>
      </c>
      <c r="I46" s="352" t="s">
        <v>428</v>
      </c>
      <c r="J46" s="450">
        <f>물산!J46</f>
        <v>0</v>
      </c>
      <c r="K46" s="450">
        <f>물산!K46</f>
        <v>0</v>
      </c>
      <c r="L46" s="637">
        <v>0</v>
      </c>
    </row>
    <row r="47" spans="1:12" s="39" customFormat="1" ht="25.5" customHeight="1">
      <c r="A47" s="130"/>
      <c r="B47" s="186"/>
      <c r="C47" s="187"/>
      <c r="D47" s="187"/>
      <c r="E47" s="187"/>
      <c r="F47" s="188"/>
      <c r="G47" s="135"/>
      <c r="H47" s="343"/>
      <c r="I47" s="352"/>
      <c r="J47" s="450">
        <f>물산!J47</f>
        <v>0</v>
      </c>
      <c r="K47" s="450">
        <f>물산!K47</f>
        <v>0</v>
      </c>
      <c r="L47" s="637">
        <v>0</v>
      </c>
    </row>
    <row r="48" spans="1:12" s="39" customFormat="1" ht="25.5" customHeight="1">
      <c r="A48" s="130"/>
      <c r="B48" s="146"/>
      <c r="C48" s="187"/>
      <c r="D48" s="145" t="s">
        <v>180</v>
      </c>
      <c r="E48" s="145"/>
      <c r="F48" s="139"/>
      <c r="G48" s="135"/>
      <c r="H48" s="343"/>
      <c r="I48" s="352"/>
      <c r="J48" s="450">
        <f>물산!J48</f>
        <v>0</v>
      </c>
      <c r="K48" s="450">
        <f>물산!K48</f>
        <v>0</v>
      </c>
      <c r="L48" s="637">
        <v>0</v>
      </c>
    </row>
    <row r="49" spans="1:12" s="39" customFormat="1" ht="25.5" customHeight="1">
      <c r="A49" s="130"/>
      <c r="B49" s="146"/>
      <c r="C49" s="183"/>
      <c r="D49" s="183"/>
      <c r="E49" s="183" t="s">
        <v>108</v>
      </c>
      <c r="F49" s="184"/>
      <c r="G49" s="135" t="s">
        <v>25</v>
      </c>
      <c r="H49" s="343" t="s">
        <v>127</v>
      </c>
      <c r="I49" s="352" t="s">
        <v>429</v>
      </c>
      <c r="J49" s="450">
        <f>물산!J49</f>
        <v>0</v>
      </c>
      <c r="K49" s="450">
        <f>물산!K49</f>
        <v>50</v>
      </c>
      <c r="L49" s="637">
        <v>25</v>
      </c>
    </row>
    <row r="50" spans="1:12" s="39" customFormat="1" ht="25.5" customHeight="1">
      <c r="A50" s="130"/>
      <c r="B50" s="185"/>
      <c r="C50" s="183"/>
      <c r="D50" s="183"/>
      <c r="E50" s="183"/>
      <c r="F50" s="184"/>
      <c r="G50" s="135" t="s">
        <v>26</v>
      </c>
      <c r="H50" s="343" t="s">
        <v>127</v>
      </c>
      <c r="I50" s="352" t="s">
        <v>430</v>
      </c>
      <c r="J50" s="450">
        <f>물산!J50</f>
        <v>0</v>
      </c>
      <c r="K50" s="450">
        <f>물산!K50</f>
        <v>50</v>
      </c>
      <c r="L50" s="637">
        <v>25</v>
      </c>
    </row>
    <row r="51" spans="1:12" s="39" customFormat="1" ht="25.5" customHeight="1">
      <c r="A51" s="130"/>
      <c r="B51" s="185"/>
      <c r="C51" s="183"/>
      <c r="D51" s="183"/>
      <c r="E51" s="183"/>
      <c r="F51" s="184"/>
      <c r="G51" s="135" t="s">
        <v>27</v>
      </c>
      <c r="H51" s="343" t="s">
        <v>127</v>
      </c>
      <c r="I51" s="352" t="s">
        <v>431</v>
      </c>
      <c r="J51" s="450">
        <f>물산!J51</f>
        <v>0</v>
      </c>
      <c r="K51" s="450">
        <f>물산!K51</f>
        <v>50</v>
      </c>
      <c r="L51" s="637">
        <v>25</v>
      </c>
    </row>
    <row r="52" spans="1:12" s="39" customFormat="1" ht="25.5" customHeight="1">
      <c r="A52" s="130"/>
      <c r="B52" s="186"/>
      <c r="C52" s="187"/>
      <c r="D52" s="187"/>
      <c r="E52" s="187"/>
      <c r="F52" s="188"/>
      <c r="G52" s="135"/>
      <c r="H52" s="343"/>
      <c r="I52" s="352"/>
      <c r="J52" s="450">
        <f>물산!J52</f>
        <v>0</v>
      </c>
      <c r="K52" s="450">
        <f>물산!K52</f>
        <v>0</v>
      </c>
      <c r="L52" s="637">
        <v>0</v>
      </c>
    </row>
    <row r="53" spans="1:12" s="39" customFormat="1" ht="25.5" customHeight="1">
      <c r="A53" s="130"/>
      <c r="B53" s="146"/>
      <c r="C53" s="183"/>
      <c r="D53" s="142" t="s">
        <v>181</v>
      </c>
      <c r="E53" s="142"/>
      <c r="F53" s="138"/>
      <c r="G53" s="135"/>
      <c r="H53" s="343"/>
      <c r="I53" s="352"/>
      <c r="J53" s="450">
        <f>물산!J53</f>
        <v>0</v>
      </c>
      <c r="K53" s="450">
        <f>물산!K53</f>
        <v>0</v>
      </c>
      <c r="L53" s="637">
        <v>0</v>
      </c>
    </row>
    <row r="54" spans="1:12" s="39" customFormat="1" ht="25.5" customHeight="1">
      <c r="A54" s="130"/>
      <c r="B54" s="146"/>
      <c r="C54" s="183"/>
      <c r="D54" s="183"/>
      <c r="E54" s="183" t="s">
        <v>519</v>
      </c>
      <c r="F54" s="184"/>
      <c r="G54" s="135" t="s">
        <v>27</v>
      </c>
      <c r="H54" s="343" t="s">
        <v>103</v>
      </c>
      <c r="I54" s="352" t="s">
        <v>432</v>
      </c>
      <c r="J54" s="450">
        <f>물산!J54</f>
        <v>0</v>
      </c>
      <c r="K54" s="450">
        <f>물산!K54</f>
        <v>100</v>
      </c>
      <c r="L54" s="637">
        <v>50</v>
      </c>
    </row>
    <row r="55" spans="1:12" s="39" customFormat="1" ht="25.5" hidden="1" customHeight="1">
      <c r="A55" s="130"/>
      <c r="B55" s="146"/>
      <c r="C55" s="183"/>
      <c r="D55" s="183"/>
      <c r="E55" s="183" t="s">
        <v>194</v>
      </c>
      <c r="F55" s="184"/>
      <c r="G55" s="135" t="s">
        <v>27</v>
      </c>
      <c r="H55" s="343" t="s">
        <v>103</v>
      </c>
      <c r="I55" s="352" t="s">
        <v>432</v>
      </c>
      <c r="J55" s="450">
        <f>물산!J55</f>
        <v>0</v>
      </c>
      <c r="K55" s="450">
        <f>물산!K55</f>
        <v>100</v>
      </c>
      <c r="L55" s="637">
        <v>100</v>
      </c>
    </row>
    <row r="56" spans="1:12" s="39" customFormat="1" ht="25.5" customHeight="1">
      <c r="A56" s="130"/>
      <c r="B56" s="146"/>
      <c r="C56" s="183"/>
      <c r="D56" s="183"/>
      <c r="E56" s="183" t="s">
        <v>195</v>
      </c>
      <c r="F56" s="184"/>
      <c r="G56" s="135" t="s">
        <v>26</v>
      </c>
      <c r="H56" s="343" t="s">
        <v>103</v>
      </c>
      <c r="I56" s="352" t="s">
        <v>433</v>
      </c>
      <c r="J56" s="450">
        <f>물산!J56</f>
        <v>0</v>
      </c>
      <c r="K56" s="450">
        <f>물산!K56</f>
        <v>100</v>
      </c>
      <c r="L56" s="637">
        <v>50</v>
      </c>
    </row>
    <row r="57" spans="1:12" s="39" customFormat="1" ht="25.5" customHeight="1">
      <c r="A57" s="130"/>
      <c r="B57" s="186"/>
      <c r="C57" s="187"/>
      <c r="D57" s="187"/>
      <c r="E57" s="187"/>
      <c r="F57" s="188"/>
      <c r="G57" s="135"/>
      <c r="H57" s="343"/>
      <c r="I57" s="352"/>
      <c r="J57" s="450">
        <f>물산!J57</f>
        <v>0</v>
      </c>
      <c r="K57" s="450">
        <f>물산!K57</f>
        <v>0</v>
      </c>
      <c r="L57" s="637">
        <v>0</v>
      </c>
    </row>
    <row r="58" spans="1:12" s="39" customFormat="1" ht="25.5" customHeight="1">
      <c r="A58" s="130"/>
      <c r="B58" s="146"/>
      <c r="C58" s="187"/>
      <c r="D58" s="145" t="s">
        <v>182</v>
      </c>
      <c r="E58" s="145"/>
      <c r="F58" s="139"/>
      <c r="G58" s="135"/>
      <c r="H58" s="343"/>
      <c r="I58" s="352"/>
      <c r="J58" s="450">
        <f>물산!J58</f>
        <v>0</v>
      </c>
      <c r="K58" s="450">
        <f>물산!K58</f>
        <v>0</v>
      </c>
      <c r="L58" s="637">
        <v>0</v>
      </c>
    </row>
    <row r="59" spans="1:12" s="39" customFormat="1" ht="25.5" customHeight="1">
      <c r="A59" s="130"/>
      <c r="B59" s="146"/>
      <c r="C59" s="183"/>
      <c r="D59" s="183"/>
      <c r="E59" s="183" t="s">
        <v>109</v>
      </c>
      <c r="F59" s="184"/>
      <c r="G59" s="135" t="s">
        <v>26</v>
      </c>
      <c r="H59" s="343" t="s">
        <v>6</v>
      </c>
      <c r="I59" s="352" t="s">
        <v>419</v>
      </c>
      <c r="J59" s="450">
        <f>물산!J59</f>
        <v>0</v>
      </c>
      <c r="K59" s="450">
        <f>물산!K59</f>
        <v>100</v>
      </c>
      <c r="L59" s="637">
        <v>100</v>
      </c>
    </row>
    <row r="60" spans="1:12" s="39" customFormat="1" ht="25.5" customHeight="1">
      <c r="A60" s="130"/>
      <c r="B60" s="185"/>
      <c r="C60" s="183"/>
      <c r="D60" s="183"/>
      <c r="E60" s="183"/>
      <c r="F60" s="184"/>
      <c r="G60" s="135" t="s">
        <v>27</v>
      </c>
      <c r="H60" s="343" t="s">
        <v>6</v>
      </c>
      <c r="I60" s="352" t="s">
        <v>344</v>
      </c>
      <c r="J60" s="450">
        <f>물산!J60</f>
        <v>0</v>
      </c>
      <c r="K60" s="450">
        <f>물산!K60</f>
        <v>100</v>
      </c>
      <c r="L60" s="637">
        <v>100</v>
      </c>
    </row>
    <row r="61" spans="1:12" s="39" customFormat="1" ht="25.5" customHeight="1">
      <c r="A61" s="130"/>
      <c r="B61" s="146"/>
      <c r="C61" s="183"/>
      <c r="D61" s="183"/>
      <c r="E61" s="183" t="s">
        <v>110</v>
      </c>
      <c r="F61" s="184"/>
      <c r="G61" s="135" t="s">
        <v>26</v>
      </c>
      <c r="H61" s="343" t="s">
        <v>6</v>
      </c>
      <c r="I61" s="351" t="s">
        <v>418</v>
      </c>
      <c r="J61" s="450">
        <f>물산!J61</f>
        <v>0</v>
      </c>
      <c r="K61" s="450">
        <f>물산!K61</f>
        <v>300</v>
      </c>
      <c r="L61" s="637">
        <v>100</v>
      </c>
    </row>
    <row r="62" spans="1:12" s="39" customFormat="1" ht="25.5" customHeight="1">
      <c r="A62" s="130"/>
      <c r="B62" s="185"/>
      <c r="C62" s="183"/>
      <c r="D62" s="183"/>
      <c r="E62" s="183"/>
      <c r="F62" s="184"/>
      <c r="G62" s="135" t="s">
        <v>27</v>
      </c>
      <c r="H62" s="343" t="s">
        <v>6</v>
      </c>
      <c r="I62" s="351" t="s">
        <v>418</v>
      </c>
      <c r="J62" s="450">
        <f>물산!J62</f>
        <v>0</v>
      </c>
      <c r="K62" s="450">
        <f>물산!K62</f>
        <v>300</v>
      </c>
      <c r="L62" s="637">
        <v>100</v>
      </c>
    </row>
    <row r="63" spans="1:12" s="39" customFormat="1" ht="25.5" customHeight="1">
      <c r="A63" s="130"/>
      <c r="B63" s="186"/>
      <c r="C63" s="187"/>
      <c r="D63" s="187"/>
      <c r="E63" s="187"/>
      <c r="F63" s="188"/>
      <c r="G63" s="135"/>
      <c r="H63" s="343"/>
      <c r="I63" s="352"/>
      <c r="J63" s="450">
        <f>물산!J63</f>
        <v>0</v>
      </c>
      <c r="K63" s="450">
        <f>물산!K63</f>
        <v>0</v>
      </c>
      <c r="L63" s="637">
        <v>0</v>
      </c>
    </row>
    <row r="64" spans="1:12" s="39" customFormat="1" ht="25.5" customHeight="1">
      <c r="A64" s="130"/>
      <c r="B64" s="143" t="s">
        <v>1</v>
      </c>
      <c r="C64" s="142"/>
      <c r="D64" s="142"/>
      <c r="E64" s="142"/>
      <c r="F64" s="138"/>
      <c r="G64" s="135"/>
      <c r="H64" s="343"/>
      <c r="I64" s="352"/>
      <c r="J64" s="450">
        <f>물산!J64</f>
        <v>0</v>
      </c>
      <c r="K64" s="450">
        <f>물산!K64</f>
        <v>0</v>
      </c>
      <c r="L64" s="637">
        <v>0</v>
      </c>
    </row>
    <row r="65" spans="1:12" s="39" customFormat="1" ht="25.5" customHeight="1">
      <c r="A65" s="130"/>
      <c r="B65" s="146"/>
      <c r="C65" s="142" t="s">
        <v>74</v>
      </c>
      <c r="D65" s="196"/>
      <c r="E65" s="142"/>
      <c r="F65" s="138"/>
      <c r="G65" s="135"/>
      <c r="H65" s="343"/>
      <c r="I65" s="352"/>
      <c r="J65" s="450">
        <f>물산!J65</f>
        <v>0</v>
      </c>
      <c r="K65" s="450">
        <f>물산!K65</f>
        <v>0</v>
      </c>
      <c r="L65" s="637">
        <v>0</v>
      </c>
    </row>
    <row r="66" spans="1:12" s="39" customFormat="1" ht="25.5" customHeight="1">
      <c r="A66" s="130"/>
      <c r="B66" s="146"/>
      <c r="C66" s="187"/>
      <c r="D66" s="187" t="s">
        <v>75</v>
      </c>
      <c r="E66" s="187"/>
      <c r="F66" s="188"/>
      <c r="G66" s="135"/>
      <c r="H66" s="343"/>
      <c r="I66" s="352"/>
      <c r="J66" s="450">
        <f>물산!J66</f>
        <v>0</v>
      </c>
      <c r="K66" s="450">
        <f>물산!K66</f>
        <v>0</v>
      </c>
      <c r="L66" s="637">
        <v>0</v>
      </c>
    </row>
    <row r="67" spans="1:12" s="39" customFormat="1" ht="25.5" customHeight="1">
      <c r="A67" s="130"/>
      <c r="B67" s="146"/>
      <c r="C67" s="183"/>
      <c r="D67" s="183"/>
      <c r="E67" s="183" t="s">
        <v>76</v>
      </c>
      <c r="F67" s="184"/>
      <c r="G67" s="135" t="s">
        <v>25</v>
      </c>
      <c r="H67" s="343" t="s">
        <v>6</v>
      </c>
      <c r="I67" s="352" t="s">
        <v>434</v>
      </c>
      <c r="J67" s="450">
        <f>물산!J67</f>
        <v>0</v>
      </c>
      <c r="K67" s="450">
        <f>물산!K67</f>
        <v>10</v>
      </c>
      <c r="L67" s="637">
        <v>5</v>
      </c>
    </row>
    <row r="68" spans="1:12" s="39" customFormat="1" ht="25.5" customHeight="1">
      <c r="A68" s="130"/>
      <c r="B68" s="185"/>
      <c r="C68" s="183"/>
      <c r="D68" s="183"/>
      <c r="E68" s="183"/>
      <c r="F68" s="184"/>
      <c r="G68" s="135" t="s">
        <v>26</v>
      </c>
      <c r="H68" s="343" t="s">
        <v>6</v>
      </c>
      <c r="I68" s="352" t="s">
        <v>435</v>
      </c>
      <c r="J68" s="450">
        <f>물산!J68</f>
        <v>0</v>
      </c>
      <c r="K68" s="450">
        <f>물산!K68</f>
        <v>30</v>
      </c>
      <c r="L68" s="637">
        <v>10</v>
      </c>
    </row>
    <row r="69" spans="1:12" s="39" customFormat="1" ht="25.5" customHeight="1">
      <c r="A69" s="130"/>
      <c r="B69" s="185"/>
      <c r="C69" s="183"/>
      <c r="D69" s="183"/>
      <c r="E69" s="183"/>
      <c r="F69" s="184"/>
      <c r="G69" s="135" t="s">
        <v>27</v>
      </c>
      <c r="H69" s="343" t="s">
        <v>6</v>
      </c>
      <c r="I69" s="352" t="s">
        <v>436</v>
      </c>
      <c r="J69" s="450">
        <f>물산!J69</f>
        <v>0</v>
      </c>
      <c r="K69" s="450">
        <f>물산!K69</f>
        <v>40</v>
      </c>
      <c r="L69" s="637">
        <v>20</v>
      </c>
    </row>
    <row r="70" spans="1:12" s="39" customFormat="1" ht="25.5" customHeight="1">
      <c r="A70" s="130"/>
      <c r="B70" s="185"/>
      <c r="C70" s="183"/>
      <c r="D70" s="183"/>
      <c r="E70" s="183"/>
      <c r="F70" s="184"/>
      <c r="G70" s="135"/>
      <c r="H70" s="343"/>
      <c r="I70" s="352"/>
      <c r="J70" s="450">
        <f>물산!J70</f>
        <v>0</v>
      </c>
      <c r="K70" s="450">
        <f>물산!K70</f>
        <v>0</v>
      </c>
      <c r="L70" s="637">
        <v>0</v>
      </c>
    </row>
    <row r="71" spans="1:12" s="39" customFormat="1" ht="25.5" customHeight="1">
      <c r="A71" s="130"/>
      <c r="B71" s="146"/>
      <c r="C71" s="187"/>
      <c r="D71" s="145" t="s">
        <v>77</v>
      </c>
      <c r="E71" s="145"/>
      <c r="F71" s="139"/>
      <c r="G71" s="135"/>
      <c r="H71" s="343"/>
      <c r="I71" s="352"/>
      <c r="J71" s="450">
        <f>물산!J71</f>
        <v>0</v>
      </c>
      <c r="K71" s="450">
        <f>물산!K71</f>
        <v>0</v>
      </c>
      <c r="L71" s="637">
        <v>0</v>
      </c>
    </row>
    <row r="72" spans="1:12" s="39" customFormat="1" ht="25.5" customHeight="1">
      <c r="A72" s="130"/>
      <c r="B72" s="146"/>
      <c r="C72" s="183"/>
      <c r="D72" s="183"/>
      <c r="E72" s="183" t="s">
        <v>78</v>
      </c>
      <c r="F72" s="184"/>
      <c r="G72" s="135" t="s">
        <v>26</v>
      </c>
      <c r="H72" s="343" t="s">
        <v>6</v>
      </c>
      <c r="I72" s="352" t="s">
        <v>435</v>
      </c>
      <c r="J72" s="450">
        <f>물산!J72</f>
        <v>0</v>
      </c>
      <c r="K72" s="450">
        <f>물산!K72</f>
        <v>10</v>
      </c>
      <c r="L72" s="637">
        <v>5</v>
      </c>
    </row>
    <row r="73" spans="1:12" s="39" customFormat="1" ht="25.5" customHeight="1">
      <c r="A73" s="130"/>
      <c r="B73" s="185"/>
      <c r="C73" s="183"/>
      <c r="D73" s="183"/>
      <c r="E73" s="183"/>
      <c r="F73" s="184"/>
      <c r="G73" s="135" t="s">
        <v>27</v>
      </c>
      <c r="H73" s="343" t="s">
        <v>6</v>
      </c>
      <c r="I73" s="352" t="s">
        <v>436</v>
      </c>
      <c r="J73" s="450">
        <f>물산!J73</f>
        <v>0</v>
      </c>
      <c r="K73" s="450">
        <f>물산!K73</f>
        <v>30</v>
      </c>
      <c r="L73" s="637">
        <v>20</v>
      </c>
    </row>
    <row r="74" spans="1:12" s="39" customFormat="1" ht="25.5" customHeight="1">
      <c r="A74" s="130"/>
      <c r="B74" s="185"/>
      <c r="C74" s="183"/>
      <c r="D74" s="183"/>
      <c r="E74" s="183"/>
      <c r="F74" s="184"/>
      <c r="G74" s="135"/>
      <c r="H74" s="343"/>
      <c r="I74" s="352"/>
      <c r="J74" s="450">
        <f>물산!J74</f>
        <v>0</v>
      </c>
      <c r="K74" s="450">
        <f>물산!K74</f>
        <v>0</v>
      </c>
      <c r="L74" s="637">
        <v>0</v>
      </c>
    </row>
    <row r="75" spans="1:12" s="39" customFormat="1" ht="25.5" customHeight="1">
      <c r="A75" s="130"/>
      <c r="B75" s="146"/>
      <c r="C75" s="187"/>
      <c r="D75" s="145" t="s">
        <v>273</v>
      </c>
      <c r="E75" s="145"/>
      <c r="F75" s="139"/>
      <c r="G75" s="135"/>
      <c r="H75" s="343"/>
      <c r="I75" s="352"/>
      <c r="J75" s="450" t="e">
        <f>일위목록!H30</f>
        <v>#REF!</v>
      </c>
      <c r="K75" s="450">
        <f>물산!K75</f>
        <v>0</v>
      </c>
      <c r="L75" s="637">
        <v>0</v>
      </c>
    </row>
    <row r="76" spans="1:12" s="39" customFormat="1" ht="25.5" customHeight="1">
      <c r="A76" s="130"/>
      <c r="B76" s="146"/>
      <c r="C76" s="183"/>
      <c r="D76" s="183"/>
      <c r="E76" s="183" t="s">
        <v>106</v>
      </c>
      <c r="F76" s="184"/>
      <c r="G76" s="135" t="s">
        <v>26</v>
      </c>
      <c r="H76" s="343" t="s">
        <v>6</v>
      </c>
      <c r="I76" s="441" t="s">
        <v>437</v>
      </c>
      <c r="J76" s="450" t="e">
        <f>일위목록!H31</f>
        <v>#REF!</v>
      </c>
      <c r="K76" s="450">
        <f>물산!K76</f>
        <v>190</v>
      </c>
      <c r="L76" s="637">
        <v>212</v>
      </c>
    </row>
    <row r="77" spans="1:12" s="39" customFormat="1" ht="25.5" customHeight="1">
      <c r="A77" s="130"/>
      <c r="B77" s="189"/>
      <c r="C77" s="190"/>
      <c r="D77" s="190"/>
      <c r="E77" s="190"/>
      <c r="F77" s="191"/>
      <c r="G77" s="149" t="s">
        <v>27</v>
      </c>
      <c r="H77" s="344" t="s">
        <v>6</v>
      </c>
      <c r="I77" s="442" t="s">
        <v>436</v>
      </c>
      <c r="J77" s="450" t="e">
        <f>일위목록!H32</f>
        <v>#REF!</v>
      </c>
      <c r="K77" s="450">
        <f>물산!K77</f>
        <v>130</v>
      </c>
      <c r="L77" s="637">
        <v>600</v>
      </c>
    </row>
    <row r="78" spans="1:12" s="39" customFormat="1" ht="26.1" customHeight="1">
      <c r="A78" s="130"/>
      <c r="B78" s="180"/>
      <c r="C78" s="181"/>
      <c r="D78" s="181"/>
      <c r="E78" s="181"/>
      <c r="F78" s="182"/>
      <c r="G78" s="150"/>
      <c r="H78" s="342"/>
      <c r="I78" s="353"/>
      <c r="J78" s="450">
        <f>물산!J78</f>
        <v>0</v>
      </c>
      <c r="K78" s="450">
        <f>물산!K78</f>
        <v>0</v>
      </c>
      <c r="L78" s="637">
        <v>0</v>
      </c>
    </row>
    <row r="79" spans="1:12" s="39" customFormat="1" ht="26.1" customHeight="1">
      <c r="A79" s="130"/>
      <c r="B79" s="146"/>
      <c r="C79" s="142" t="s">
        <v>79</v>
      </c>
      <c r="D79" s="142"/>
      <c r="E79" s="142"/>
      <c r="F79" s="138"/>
      <c r="G79" s="135"/>
      <c r="H79" s="343"/>
      <c r="I79" s="352"/>
      <c r="J79" s="450">
        <f>물산!J79</f>
        <v>0</v>
      </c>
      <c r="K79" s="450">
        <f>물산!K79</f>
        <v>0</v>
      </c>
      <c r="L79" s="637">
        <v>0</v>
      </c>
    </row>
    <row r="80" spans="1:12" s="39" customFormat="1" ht="26.1" customHeight="1">
      <c r="A80" s="130"/>
      <c r="B80" s="146"/>
      <c r="C80" s="187"/>
      <c r="D80" s="145" t="s">
        <v>80</v>
      </c>
      <c r="E80" s="145"/>
      <c r="F80" s="139"/>
      <c r="G80" s="135"/>
      <c r="H80" s="343"/>
      <c r="I80" s="352"/>
      <c r="J80" s="450">
        <f>물산!J80</f>
        <v>0</v>
      </c>
      <c r="K80" s="450">
        <f>물산!K80</f>
        <v>0</v>
      </c>
      <c r="L80" s="637">
        <v>0</v>
      </c>
    </row>
    <row r="81" spans="1:12" s="39" customFormat="1" ht="26.1" customHeight="1">
      <c r="A81" s="130"/>
      <c r="B81" s="146"/>
      <c r="C81" s="183"/>
      <c r="D81" s="183"/>
      <c r="E81" s="183" t="s">
        <v>81</v>
      </c>
      <c r="F81" s="184"/>
      <c r="G81" s="135" t="s">
        <v>25</v>
      </c>
      <c r="H81" s="343" t="s">
        <v>6</v>
      </c>
      <c r="I81" s="352" t="s">
        <v>415</v>
      </c>
      <c r="J81" s="450" t="e">
        <f>일위목록!H33</f>
        <v>#REF!</v>
      </c>
      <c r="K81" s="450">
        <f>물산!K81</f>
        <v>200</v>
      </c>
      <c r="L81" s="637">
        <v>1000</v>
      </c>
    </row>
    <row r="82" spans="1:12" s="39" customFormat="1" ht="26.1" customHeight="1">
      <c r="A82" s="130"/>
      <c r="B82" s="185"/>
      <c r="C82" s="183"/>
      <c r="D82" s="183"/>
      <c r="E82" s="183"/>
      <c r="F82" s="184"/>
      <c r="G82" s="135" t="s">
        <v>26</v>
      </c>
      <c r="H82" s="343" t="s">
        <v>6</v>
      </c>
      <c r="I82" s="352" t="s">
        <v>416</v>
      </c>
      <c r="J82" s="450" t="e">
        <f>일위목록!H34</f>
        <v>#REF!</v>
      </c>
      <c r="K82" s="450">
        <f>물산!K82</f>
        <v>30</v>
      </c>
      <c r="L82" s="637">
        <v>0</v>
      </c>
    </row>
    <row r="83" spans="1:12" s="39" customFormat="1" ht="26.1" customHeight="1">
      <c r="A83" s="130"/>
      <c r="B83" s="185"/>
      <c r="C83" s="183"/>
      <c r="D83" s="183"/>
      <c r="E83" s="183"/>
      <c r="F83" s="184"/>
      <c r="G83" s="135" t="s">
        <v>27</v>
      </c>
      <c r="H83" s="343" t="s">
        <v>6</v>
      </c>
      <c r="I83" s="352" t="s">
        <v>417</v>
      </c>
      <c r="J83" s="450">
        <f>물산!J83</f>
        <v>0</v>
      </c>
      <c r="K83" s="450">
        <f>물산!K83</f>
        <v>10</v>
      </c>
      <c r="L83" s="637">
        <v>0</v>
      </c>
    </row>
    <row r="84" spans="1:12" s="39" customFormat="1" ht="26.1" customHeight="1">
      <c r="A84" s="130"/>
      <c r="B84" s="186"/>
      <c r="C84" s="187"/>
      <c r="D84" s="187"/>
      <c r="E84" s="187"/>
      <c r="F84" s="188"/>
      <c r="G84" s="135"/>
      <c r="H84" s="343"/>
      <c r="I84" s="352"/>
      <c r="J84" s="450">
        <f>물산!J84</f>
        <v>0</v>
      </c>
      <c r="K84" s="450">
        <f>물산!K84</f>
        <v>0</v>
      </c>
      <c r="L84" s="637">
        <v>0</v>
      </c>
    </row>
    <row r="85" spans="1:12" s="39" customFormat="1" ht="26.1" customHeight="1">
      <c r="A85" s="130"/>
      <c r="B85" s="146"/>
      <c r="C85" s="187"/>
      <c r="D85" s="187" t="s">
        <v>41</v>
      </c>
      <c r="E85" s="187"/>
      <c r="F85" s="188"/>
      <c r="G85" s="135"/>
      <c r="H85" s="343"/>
      <c r="I85" s="352"/>
      <c r="J85" s="450">
        <f>물산!J85</f>
        <v>0</v>
      </c>
      <c r="K85" s="450">
        <f>물산!K85</f>
        <v>0</v>
      </c>
      <c r="L85" s="637">
        <v>0</v>
      </c>
    </row>
    <row r="86" spans="1:12" s="39" customFormat="1" ht="26.1" customHeight="1">
      <c r="A86" s="130"/>
      <c r="B86" s="146"/>
      <c r="C86" s="183"/>
      <c r="D86" s="183"/>
      <c r="E86" s="183" t="s">
        <v>42</v>
      </c>
      <c r="F86" s="184"/>
      <c r="G86" s="135" t="s">
        <v>25</v>
      </c>
      <c r="H86" s="343" t="s">
        <v>127</v>
      </c>
      <c r="I86" s="352" t="s">
        <v>438</v>
      </c>
      <c r="J86" s="450" t="e">
        <f>일위목록!H36</f>
        <v>#REF!</v>
      </c>
      <c r="K86" s="450">
        <f>물산!K86</f>
        <v>10</v>
      </c>
      <c r="L86" s="637">
        <v>10</v>
      </c>
    </row>
    <row r="87" spans="1:12" s="39" customFormat="1" ht="26.1" customHeight="1">
      <c r="A87" s="130"/>
      <c r="B87" s="185"/>
      <c r="C87" s="183"/>
      <c r="D87" s="183"/>
      <c r="E87" s="183"/>
      <c r="F87" s="184"/>
      <c r="G87" s="135" t="s">
        <v>26</v>
      </c>
      <c r="H87" s="343" t="s">
        <v>127</v>
      </c>
      <c r="I87" s="352" t="s">
        <v>439</v>
      </c>
      <c r="J87" s="450" t="e">
        <f>일위목록!H37</f>
        <v>#REF!</v>
      </c>
      <c r="K87" s="450">
        <f>물산!K87</f>
        <v>10</v>
      </c>
      <c r="L87" s="637">
        <v>10</v>
      </c>
    </row>
    <row r="88" spans="1:12" s="39" customFormat="1" ht="26.1" customHeight="1">
      <c r="A88" s="130"/>
      <c r="B88" s="185"/>
      <c r="C88" s="183"/>
      <c r="D88" s="183"/>
      <c r="E88" s="183"/>
      <c r="F88" s="184"/>
      <c r="G88" s="135" t="s">
        <v>27</v>
      </c>
      <c r="H88" s="343" t="s">
        <v>127</v>
      </c>
      <c r="I88" s="352" t="s">
        <v>440</v>
      </c>
      <c r="J88" s="450" t="e">
        <f>일위목록!H38</f>
        <v>#REF!</v>
      </c>
      <c r="K88" s="450">
        <f>물산!K88</f>
        <v>10</v>
      </c>
      <c r="L88" s="637">
        <v>10</v>
      </c>
    </row>
    <row r="89" spans="1:12" s="39" customFormat="1" ht="26.1" customHeight="1">
      <c r="A89" s="130"/>
      <c r="B89" s="186"/>
      <c r="C89" s="187"/>
      <c r="D89" s="187"/>
      <c r="E89" s="187"/>
      <c r="F89" s="188"/>
      <c r="G89" s="135"/>
      <c r="H89" s="343"/>
      <c r="I89" s="352"/>
      <c r="J89" s="450" t="e">
        <f>일위목록!H39</f>
        <v>#REF!</v>
      </c>
      <c r="K89" s="450">
        <f>물산!K89</f>
        <v>0</v>
      </c>
      <c r="L89" s="637">
        <v>0</v>
      </c>
    </row>
    <row r="90" spans="1:12" s="39" customFormat="1" ht="26.1" customHeight="1">
      <c r="A90" s="130"/>
      <c r="B90" s="143" t="s">
        <v>2</v>
      </c>
      <c r="C90" s="183"/>
      <c r="D90" s="183"/>
      <c r="E90" s="183"/>
      <c r="F90" s="184"/>
      <c r="G90" s="135"/>
      <c r="H90" s="343"/>
      <c r="I90" s="352"/>
      <c r="J90" s="450">
        <f>물산!J90</f>
        <v>0</v>
      </c>
      <c r="K90" s="450">
        <f>물산!K90</f>
        <v>0</v>
      </c>
      <c r="L90" s="637">
        <v>0</v>
      </c>
    </row>
    <row r="91" spans="1:12" s="39" customFormat="1" ht="26.1" customHeight="1">
      <c r="A91" s="130"/>
      <c r="B91" s="146"/>
      <c r="C91" s="142" t="s">
        <v>281</v>
      </c>
      <c r="D91" s="183"/>
      <c r="E91" s="183"/>
      <c r="F91" s="184"/>
      <c r="G91" s="135"/>
      <c r="H91" s="343"/>
      <c r="I91" s="352"/>
      <c r="J91" s="450">
        <f>물산!J91</f>
        <v>0</v>
      </c>
      <c r="K91" s="450">
        <f>물산!K91</f>
        <v>0</v>
      </c>
      <c r="L91" s="637">
        <v>0</v>
      </c>
    </row>
    <row r="92" spans="1:12" s="39" customFormat="1" ht="26.1" customHeight="1">
      <c r="A92" s="130"/>
      <c r="B92" s="146"/>
      <c r="C92" s="183"/>
      <c r="D92" s="183"/>
      <c r="E92" s="183" t="s">
        <v>198</v>
      </c>
      <c r="F92" s="184"/>
      <c r="G92" s="135" t="s">
        <v>25</v>
      </c>
      <c r="H92" s="343" t="s">
        <v>127</v>
      </c>
      <c r="I92" s="352" t="s">
        <v>302</v>
      </c>
      <c r="J92" s="450">
        <f>물산!J92</f>
        <v>0</v>
      </c>
      <c r="K92" s="450">
        <f>물산!K92</f>
        <v>10</v>
      </c>
      <c r="L92" s="637">
        <v>5</v>
      </c>
    </row>
    <row r="93" spans="1:12" s="39" customFormat="1" ht="26.1" customHeight="1">
      <c r="A93" s="130"/>
      <c r="B93" s="146"/>
      <c r="C93" s="183"/>
      <c r="D93" s="183"/>
      <c r="E93" s="183"/>
      <c r="F93" s="184"/>
      <c r="G93" s="135"/>
      <c r="H93" s="445"/>
      <c r="I93" s="352"/>
      <c r="J93" s="450">
        <f>물산!J93</f>
        <v>0</v>
      </c>
      <c r="K93" s="450">
        <f>물산!K93</f>
        <v>0</v>
      </c>
      <c r="L93" s="637">
        <v>0</v>
      </c>
    </row>
    <row r="94" spans="1:12" s="39" customFormat="1" ht="26.1" customHeight="1">
      <c r="A94" s="130"/>
      <c r="B94" s="146"/>
      <c r="C94" s="142" t="s">
        <v>398</v>
      </c>
      <c r="D94" s="142"/>
      <c r="E94" s="142"/>
      <c r="F94" s="138"/>
      <c r="G94" s="192"/>
      <c r="H94" s="135"/>
      <c r="I94" s="352"/>
      <c r="J94" s="450">
        <f>물산!J94</f>
        <v>0</v>
      </c>
      <c r="K94" s="450">
        <f>물산!K94</f>
        <v>0</v>
      </c>
      <c r="L94" s="637">
        <v>0</v>
      </c>
    </row>
    <row r="95" spans="1:12" s="39" customFormat="1" ht="26.1" customHeight="1">
      <c r="A95" s="130"/>
      <c r="B95" s="146"/>
      <c r="C95" s="142"/>
      <c r="D95" s="142"/>
      <c r="E95" s="183" t="s">
        <v>526</v>
      </c>
      <c r="F95" s="184"/>
      <c r="G95" s="135"/>
      <c r="H95" s="135" t="s">
        <v>142</v>
      </c>
      <c r="I95" s="352" t="s">
        <v>348</v>
      </c>
      <c r="J95" s="450" t="e">
        <f>일위목록!H40</f>
        <v>#REF!</v>
      </c>
      <c r="K95" s="450">
        <f>물산!K95</f>
        <v>64</v>
      </c>
      <c r="L95" s="637">
        <v>64</v>
      </c>
    </row>
    <row r="96" spans="1:12" s="39" customFormat="1" ht="26.1" customHeight="1">
      <c r="A96" s="130"/>
      <c r="B96" s="186"/>
      <c r="C96" s="187"/>
      <c r="D96" s="187"/>
      <c r="E96" s="187"/>
      <c r="F96" s="188"/>
      <c r="G96" s="135"/>
      <c r="H96" s="343"/>
      <c r="I96" s="352"/>
      <c r="J96" s="450" t="e">
        <f>일위목록!H41</f>
        <v>#REF!</v>
      </c>
      <c r="K96" s="450">
        <f>물산!K96</f>
        <v>0</v>
      </c>
      <c r="L96" s="637"/>
    </row>
    <row r="97" spans="1:12" s="39" customFormat="1" ht="26.1" customHeight="1">
      <c r="A97" s="130"/>
      <c r="B97" s="143" t="s">
        <v>401</v>
      </c>
      <c r="C97" s="183"/>
      <c r="D97" s="183"/>
      <c r="E97" s="183"/>
      <c r="F97" s="184"/>
      <c r="G97" s="135"/>
      <c r="H97" s="343"/>
      <c r="I97" s="352"/>
      <c r="J97" s="450" t="e">
        <f>일위목록!H42</f>
        <v>#REF!</v>
      </c>
      <c r="K97" s="450">
        <f>물산!K97</f>
        <v>0</v>
      </c>
      <c r="L97" s="637"/>
    </row>
    <row r="98" spans="1:12" s="39" customFormat="1" ht="26.1" customHeight="1">
      <c r="A98" s="130"/>
      <c r="B98" s="146"/>
      <c r="C98" s="142" t="s">
        <v>399</v>
      </c>
      <c r="D98" s="142"/>
      <c r="E98" s="142"/>
      <c r="F98" s="138"/>
      <c r="G98" s="192"/>
      <c r="H98" s="135"/>
      <c r="I98" s="352"/>
      <c r="J98" s="450">
        <f>물산!J98</f>
        <v>0</v>
      </c>
      <c r="K98" s="450">
        <f>물산!K98</f>
        <v>0</v>
      </c>
      <c r="L98" s="637"/>
    </row>
    <row r="99" spans="1:12" s="39" customFormat="1" ht="26.1" customHeight="1">
      <c r="A99" s="130"/>
      <c r="B99" s="146"/>
      <c r="C99" s="142"/>
      <c r="D99" s="142"/>
      <c r="E99" s="183" t="s">
        <v>402</v>
      </c>
      <c r="F99" s="184"/>
      <c r="G99" s="135" t="s">
        <v>134</v>
      </c>
      <c r="H99" s="135" t="s">
        <v>142</v>
      </c>
      <c r="I99" s="352" t="s">
        <v>348</v>
      </c>
      <c r="J99" s="450">
        <f>물산!J99</f>
        <v>0</v>
      </c>
      <c r="K99" s="450">
        <f>물산!K99</f>
        <v>0</v>
      </c>
      <c r="L99" s="637"/>
    </row>
    <row r="100" spans="1:12" s="39" customFormat="1" ht="26.1" customHeight="1">
      <c r="A100" s="130"/>
      <c r="B100" s="143"/>
      <c r="C100" s="142"/>
      <c r="D100" s="142"/>
      <c r="E100" s="142"/>
      <c r="F100" s="138"/>
      <c r="G100" s="135"/>
      <c r="H100" s="135"/>
      <c r="I100" s="352"/>
      <c r="J100" s="450">
        <f>물산!J100</f>
        <v>0</v>
      </c>
      <c r="K100" s="450">
        <f>물산!K100</f>
        <v>0</v>
      </c>
      <c r="L100" s="637"/>
    </row>
    <row r="101" spans="1:12" s="39" customFormat="1" ht="26.1" customHeight="1">
      <c r="A101" s="130"/>
      <c r="B101" s="146"/>
      <c r="C101" s="142" t="s">
        <v>397</v>
      </c>
      <c r="D101" s="142"/>
      <c r="E101" s="142"/>
      <c r="F101" s="138"/>
      <c r="G101" s="135"/>
      <c r="H101" s="135"/>
      <c r="I101" s="352"/>
      <c r="J101" s="450" t="e">
        <f>일위목록!H43</f>
        <v>#REF!</v>
      </c>
      <c r="K101" s="450">
        <f>물산!K101</f>
        <v>0</v>
      </c>
      <c r="L101" s="637"/>
    </row>
    <row r="102" spans="1:12" s="39" customFormat="1" ht="26.1" customHeight="1">
      <c r="A102" s="130"/>
      <c r="B102" s="146"/>
      <c r="C102" s="142"/>
      <c r="D102" s="142"/>
      <c r="E102" s="183" t="s">
        <v>349</v>
      </c>
      <c r="F102" s="138"/>
      <c r="G102" s="135" t="s">
        <v>134</v>
      </c>
      <c r="H102" s="135" t="s">
        <v>142</v>
      </c>
      <c r="I102" s="352" t="s">
        <v>500</v>
      </c>
      <c r="J102" s="450" t="e">
        <f>일위목록!H44</f>
        <v>#REF!</v>
      </c>
      <c r="K102" s="450">
        <f>물산!K102</f>
        <v>5</v>
      </c>
      <c r="L102" s="637">
        <v>2</v>
      </c>
    </row>
    <row r="103" spans="1:12" s="39" customFormat="1" ht="26.1" customHeight="1">
      <c r="A103" s="379"/>
      <c r="B103" s="433"/>
      <c r="C103" s="434"/>
      <c r="D103" s="434"/>
      <c r="E103" s="434"/>
      <c r="F103" s="435"/>
      <c r="G103" s="436"/>
      <c r="H103" s="436"/>
      <c r="I103" s="437"/>
      <c r="J103" s="450">
        <f>물산!J103</f>
        <v>0</v>
      </c>
      <c r="K103" s="450">
        <f>물산!K103</f>
        <v>0</v>
      </c>
      <c r="L103" s="637"/>
    </row>
    <row r="104" spans="1:12" s="39" customFormat="1" ht="26.1" customHeight="1">
      <c r="A104" s="130"/>
      <c r="B104" s="146"/>
      <c r="C104" s="142" t="s">
        <v>497</v>
      </c>
      <c r="D104" s="183"/>
      <c r="E104" s="183"/>
      <c r="F104" s="184"/>
      <c r="G104" s="135"/>
      <c r="H104" s="343"/>
      <c r="I104" s="352"/>
      <c r="J104" s="450">
        <f>물산!J104</f>
        <v>0</v>
      </c>
      <c r="K104" s="450">
        <f>물산!K104</f>
        <v>0</v>
      </c>
      <c r="L104" s="637"/>
    </row>
    <row r="105" spans="1:12" s="39" customFormat="1" ht="26.1" customHeight="1">
      <c r="A105" s="130"/>
      <c r="B105" s="146"/>
      <c r="C105" s="183"/>
      <c r="D105" s="183"/>
      <c r="E105" s="183" t="s">
        <v>643</v>
      </c>
      <c r="F105" s="184"/>
      <c r="G105" s="135" t="s">
        <v>25</v>
      </c>
      <c r="H105" s="343" t="s">
        <v>508</v>
      </c>
      <c r="I105" s="352" t="s">
        <v>510</v>
      </c>
      <c r="J105" s="450">
        <f>물산!J105</f>
        <v>0</v>
      </c>
      <c r="K105" s="450">
        <f>물산!K105</f>
        <v>700</v>
      </c>
      <c r="L105" s="637">
        <v>1920</v>
      </c>
    </row>
    <row r="106" spans="1:12" s="39" customFormat="1" ht="26.1" customHeight="1">
      <c r="A106" s="379"/>
      <c r="B106" s="193"/>
      <c r="C106" s="194"/>
      <c r="D106" s="194"/>
      <c r="E106" s="194"/>
      <c r="F106" s="195"/>
      <c r="G106" s="136"/>
      <c r="H106" s="345"/>
      <c r="I106" s="354" t="s">
        <v>509</v>
      </c>
      <c r="J106" s="450" t="e">
        <f>일위목록!H45</f>
        <v>#REF!</v>
      </c>
      <c r="K106" s="450">
        <f>물산!K106</f>
        <v>0</v>
      </c>
      <c r="L106" s="637"/>
    </row>
    <row r="107" spans="1:12" s="39" customFormat="1" ht="26.1" hidden="1" customHeight="1">
      <c r="A107" s="130"/>
      <c r="B107" s="143" t="s">
        <v>463</v>
      </c>
      <c r="C107" s="142"/>
      <c r="D107" s="142"/>
      <c r="E107" s="142"/>
      <c r="F107" s="138"/>
      <c r="G107" s="135"/>
      <c r="H107" s="135"/>
      <c r="I107" s="352"/>
      <c r="J107" s="450" t="e">
        <f>일위목록!H46</f>
        <v>#REF!</v>
      </c>
      <c r="K107" s="450">
        <f>물산!K107</f>
        <v>0</v>
      </c>
      <c r="L107" s="450"/>
    </row>
    <row r="108" spans="1:12" s="39" customFormat="1" ht="26.1" hidden="1" customHeight="1">
      <c r="A108" s="130"/>
      <c r="B108" s="146"/>
      <c r="C108" s="142" t="s">
        <v>479</v>
      </c>
      <c r="D108" s="142"/>
      <c r="E108" s="142"/>
      <c r="F108" s="138"/>
      <c r="G108" s="192"/>
      <c r="H108" s="135"/>
      <c r="I108" s="352"/>
      <c r="J108" s="450">
        <f>물산!J108</f>
        <v>0</v>
      </c>
      <c r="K108" s="450">
        <f>물산!K108</f>
        <v>0</v>
      </c>
      <c r="L108" s="450"/>
    </row>
    <row r="109" spans="1:12" s="39" customFormat="1" ht="26.1" hidden="1" customHeight="1">
      <c r="A109" s="130"/>
      <c r="B109" s="146"/>
      <c r="C109" s="142"/>
      <c r="D109" s="142"/>
      <c r="E109" s="183" t="s">
        <v>485</v>
      </c>
      <c r="F109" s="184"/>
      <c r="G109" s="135" t="s">
        <v>486</v>
      </c>
      <c r="H109" s="469" t="s">
        <v>464</v>
      </c>
      <c r="I109" s="352" t="s">
        <v>501</v>
      </c>
      <c r="J109" s="450">
        <f>물산!J109</f>
        <v>0</v>
      </c>
      <c r="K109" s="450">
        <f>물산!K109</f>
        <v>0</v>
      </c>
      <c r="L109" s="450"/>
    </row>
    <row r="110" spans="1:12" s="39" customFormat="1" ht="26.1" hidden="1" customHeight="1">
      <c r="A110" s="130"/>
      <c r="B110" s="146"/>
      <c r="C110" s="142" t="s">
        <v>478</v>
      </c>
      <c r="D110" s="142"/>
      <c r="E110" s="142"/>
      <c r="F110" s="138"/>
      <c r="G110" s="135"/>
      <c r="H110" s="135"/>
      <c r="I110" s="352"/>
      <c r="J110" s="450">
        <f>물산!J110</f>
        <v>0</v>
      </c>
      <c r="K110" s="450">
        <f>물산!K110</f>
        <v>0</v>
      </c>
      <c r="L110" s="450"/>
    </row>
    <row r="111" spans="1:12" s="39" customFormat="1" ht="26.1" hidden="1" customHeight="1">
      <c r="A111" s="130"/>
      <c r="B111" s="146"/>
      <c r="C111" s="142"/>
      <c r="D111" s="142"/>
      <c r="E111" s="183" t="s">
        <v>481</v>
      </c>
      <c r="F111" s="138"/>
      <c r="G111" s="135" t="s">
        <v>25</v>
      </c>
      <c r="H111" s="135" t="s">
        <v>465</v>
      </c>
      <c r="I111" s="352" t="s">
        <v>502</v>
      </c>
      <c r="J111" s="450">
        <f>물산!J111</f>
        <v>0</v>
      </c>
      <c r="K111" s="450">
        <f>물산!K111</f>
        <v>0</v>
      </c>
      <c r="L111" s="450"/>
    </row>
    <row r="112" spans="1:12" s="39" customFormat="1" ht="26.1" hidden="1" customHeight="1">
      <c r="A112" s="439"/>
      <c r="B112" s="433"/>
      <c r="C112" s="891" t="s">
        <v>475</v>
      </c>
      <c r="D112" s="891"/>
      <c r="E112" s="891"/>
      <c r="F112" s="891"/>
      <c r="G112" s="444"/>
      <c r="H112" s="438"/>
      <c r="I112" s="352"/>
      <c r="J112" s="450" t="e">
        <f>일위목록!H47</f>
        <v>#REF!</v>
      </c>
      <c r="K112" s="450">
        <f>물산!K112</f>
        <v>0</v>
      </c>
      <c r="L112" s="450"/>
    </row>
    <row r="113" spans="1:12" s="39" customFormat="1" ht="26.1" hidden="1" customHeight="1">
      <c r="A113" s="440"/>
      <c r="B113" s="454"/>
      <c r="C113" s="145"/>
      <c r="D113" s="145"/>
      <c r="E113" s="877" t="s">
        <v>482</v>
      </c>
      <c r="F113" s="877"/>
      <c r="G113" s="135" t="s">
        <v>469</v>
      </c>
      <c r="H113" s="455" t="s">
        <v>466</v>
      </c>
      <c r="I113" s="352" t="s">
        <v>505</v>
      </c>
      <c r="J113" s="450" t="e">
        <f>일위목록!H48</f>
        <v>#REF!</v>
      </c>
      <c r="K113" s="450">
        <f>물산!K113</f>
        <v>0</v>
      </c>
      <c r="L113" s="450"/>
    </row>
    <row r="114" spans="1:12" s="39" customFormat="1" ht="26.1" hidden="1" customHeight="1">
      <c r="A114" s="130"/>
      <c r="B114" s="146"/>
      <c r="C114" s="142" t="s">
        <v>476</v>
      </c>
      <c r="D114" s="142"/>
      <c r="E114" s="142"/>
      <c r="F114" s="138"/>
      <c r="G114" s="192"/>
      <c r="H114" s="135"/>
      <c r="I114" s="352"/>
      <c r="J114" s="450" t="e">
        <f>일위목록!H49</f>
        <v>#REF!</v>
      </c>
      <c r="K114" s="450">
        <f>물산!K114</f>
        <v>0</v>
      </c>
      <c r="L114" s="450"/>
    </row>
    <row r="115" spans="1:12" s="39" customFormat="1" ht="26.1" hidden="1" customHeight="1">
      <c r="A115" s="130"/>
      <c r="B115" s="146"/>
      <c r="C115" s="142"/>
      <c r="D115" s="142"/>
      <c r="E115" s="183" t="s">
        <v>477</v>
      </c>
      <c r="F115" s="184"/>
      <c r="G115" s="135" t="s">
        <v>469</v>
      </c>
      <c r="H115" s="469" t="s">
        <v>466</v>
      </c>
      <c r="I115" s="352" t="s">
        <v>503</v>
      </c>
      <c r="J115" s="450">
        <f>물산!J115</f>
        <v>0</v>
      </c>
      <c r="K115" s="450">
        <f>물산!K115</f>
        <v>0</v>
      </c>
      <c r="L115" s="450"/>
    </row>
    <row r="116" spans="1:12" s="39" customFormat="1" ht="26.1" hidden="1" customHeight="1">
      <c r="A116" s="130"/>
      <c r="B116" s="146"/>
      <c r="C116" s="142" t="s">
        <v>484</v>
      </c>
      <c r="D116" s="142"/>
      <c r="E116" s="142"/>
      <c r="F116" s="138"/>
      <c r="G116" s="135"/>
      <c r="H116" s="135"/>
      <c r="I116" s="352"/>
      <c r="J116" s="450">
        <f>물산!J116</f>
        <v>0</v>
      </c>
      <c r="K116" s="450">
        <f>물산!K116</f>
        <v>0</v>
      </c>
      <c r="L116" s="450"/>
    </row>
    <row r="117" spans="1:12" s="39" customFormat="1" ht="26.1" hidden="1" customHeight="1">
      <c r="A117" s="130"/>
      <c r="B117" s="146"/>
      <c r="C117" s="142"/>
      <c r="D117" s="142"/>
      <c r="E117" s="183" t="s">
        <v>483</v>
      </c>
      <c r="F117" s="138"/>
      <c r="G117" s="135" t="s">
        <v>468</v>
      </c>
      <c r="H117" s="135" t="s">
        <v>470</v>
      </c>
      <c r="I117" s="352"/>
      <c r="J117" s="450">
        <f>물산!J117</f>
        <v>0</v>
      </c>
      <c r="K117" s="450">
        <f>물산!K117</f>
        <v>0</v>
      </c>
      <c r="L117" s="450"/>
    </row>
    <row r="118" spans="1:12" s="39" customFormat="1" ht="26.1" hidden="1" customHeight="1">
      <c r="A118" s="439"/>
      <c r="B118" s="433"/>
      <c r="C118" s="470" t="s">
        <v>472</v>
      </c>
      <c r="D118" s="470"/>
      <c r="E118" s="470"/>
      <c r="F118" s="471"/>
      <c r="G118" s="444"/>
      <c r="H118" s="438"/>
      <c r="I118" s="352"/>
      <c r="J118" s="450" t="e">
        <f>일위목록!H50</f>
        <v>#REF!</v>
      </c>
      <c r="K118" s="450">
        <f>물산!K118</f>
        <v>0</v>
      </c>
      <c r="L118" s="450"/>
    </row>
    <row r="119" spans="1:12" s="39" customFormat="1" ht="26.1" hidden="1" customHeight="1">
      <c r="A119" s="440"/>
      <c r="B119" s="454"/>
      <c r="C119" s="145"/>
      <c r="D119" s="145"/>
      <c r="E119" s="877" t="s">
        <v>473</v>
      </c>
      <c r="F119" s="877"/>
      <c r="G119" s="135" t="s">
        <v>134</v>
      </c>
      <c r="H119" s="455" t="s">
        <v>471</v>
      </c>
      <c r="I119" s="352" t="s">
        <v>504</v>
      </c>
      <c r="J119" s="450" t="e">
        <f>일위목록!H51</f>
        <v>#REF!</v>
      </c>
      <c r="K119" s="450">
        <f>물산!K119</f>
        <v>0</v>
      </c>
      <c r="L119" s="450"/>
    </row>
    <row r="120" spans="1:12" s="39" customFormat="1" ht="26.1" hidden="1" customHeight="1">
      <c r="A120" s="130"/>
      <c r="B120" s="146"/>
      <c r="C120" s="142" t="s">
        <v>480</v>
      </c>
      <c r="D120" s="142"/>
      <c r="E120" s="142"/>
      <c r="F120" s="138"/>
      <c r="G120" s="135"/>
      <c r="H120" s="135"/>
      <c r="I120" s="352"/>
      <c r="J120" s="450" t="e">
        <f>일위목록!H52</f>
        <v>#REF!</v>
      </c>
      <c r="K120" s="450">
        <f>물산!K120</f>
        <v>0</v>
      </c>
      <c r="L120" s="450"/>
    </row>
    <row r="121" spans="1:12" s="39" customFormat="1" ht="26.1" hidden="1" customHeight="1">
      <c r="A121" s="130"/>
      <c r="B121" s="146"/>
      <c r="C121" s="142"/>
      <c r="D121" s="142"/>
      <c r="E121" s="183" t="s">
        <v>467</v>
      </c>
      <c r="F121" s="138"/>
      <c r="G121" s="135" t="s">
        <v>468</v>
      </c>
      <c r="H121" s="135" t="s">
        <v>465</v>
      </c>
      <c r="I121" s="352" t="s">
        <v>506</v>
      </c>
      <c r="J121" s="450">
        <f>물산!J121</f>
        <v>0</v>
      </c>
      <c r="K121" s="450">
        <f>물산!K121</f>
        <v>0</v>
      </c>
      <c r="L121" s="450"/>
    </row>
    <row r="122" spans="1:12" s="39" customFormat="1" ht="26.1" hidden="1" customHeight="1">
      <c r="A122" s="440"/>
      <c r="B122" s="454"/>
      <c r="C122" s="145"/>
      <c r="D122" s="145"/>
      <c r="E122" s="877" t="s">
        <v>474</v>
      </c>
      <c r="F122" s="877"/>
      <c r="G122" s="135" t="s">
        <v>134</v>
      </c>
      <c r="H122" s="455" t="s">
        <v>466</v>
      </c>
      <c r="I122" s="352" t="s">
        <v>507</v>
      </c>
      <c r="J122" s="450">
        <f>물산!J122</f>
        <v>0</v>
      </c>
      <c r="K122" s="450">
        <f>물산!K122</f>
        <v>0</v>
      </c>
      <c r="L122" s="450"/>
    </row>
    <row r="123" spans="1:12" hidden="1">
      <c r="J123" s="486" t="e">
        <f>SUM(J10:J122)</f>
        <v>#REF!</v>
      </c>
      <c r="K123" s="486">
        <f>SUM(K10:K122)</f>
        <v>5604</v>
      </c>
      <c r="L123" s="487"/>
    </row>
  </sheetData>
  <mergeCells count="12">
    <mergeCell ref="E122:F122"/>
    <mergeCell ref="B2:L2"/>
    <mergeCell ref="B4:F5"/>
    <mergeCell ref="G4:G5"/>
    <mergeCell ref="H4:H5"/>
    <mergeCell ref="I4:I5"/>
    <mergeCell ref="L4:L5"/>
    <mergeCell ref="J4:J5"/>
    <mergeCell ref="K4:K5"/>
    <mergeCell ref="C112:F112"/>
    <mergeCell ref="E113:F113"/>
    <mergeCell ref="E119:F119"/>
  </mergeCells>
  <phoneticPr fontId="25" type="noConversion"/>
  <printOptions horizontalCentered="1"/>
  <pageMargins left="0.47244094488188981" right="0.47244094488188981" top="0.74803149606299213" bottom="0.47244094488188981" header="0.31496062992125984" footer="0.31496062992125984"/>
  <pageSetup paperSize="9" scale="62" orientation="portrait" r:id="rId1"/>
  <headerFooter>
    <oddFooter>&amp;C&amp;"HY그래픽M,굵게"공종별 수량산출 집계표 -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 지정된 범위</vt:lpstr>
      </vt:variant>
      <vt:variant>
        <vt:i4>21</vt:i4>
      </vt:variant>
    </vt:vector>
  </HeadingPairs>
  <TitlesOfParts>
    <vt:vector size="34" baseType="lpstr">
      <vt:lpstr>내역서 </vt:lpstr>
      <vt:lpstr>일위대가목록 </vt:lpstr>
      <vt:lpstr>안전관리비자료</vt:lpstr>
      <vt:lpstr>간지4</vt:lpstr>
      <vt:lpstr>내역서(갑)</vt:lpstr>
      <vt:lpstr>내역서</vt:lpstr>
      <vt:lpstr>내역서(재+노+경) (멀티풀 제외)</vt:lpstr>
      <vt:lpstr>내역서(재+노+경) (멀티풀 용역비)</vt:lpstr>
      <vt:lpstr>물집</vt:lpstr>
      <vt:lpstr>물산</vt:lpstr>
      <vt:lpstr>일위목록</vt:lpstr>
      <vt:lpstr>내역</vt:lpstr>
      <vt:lpstr>Sheet2</vt:lpstr>
      <vt:lpstr>내역!Print_Area</vt:lpstr>
      <vt:lpstr>내역서!Print_Area</vt:lpstr>
      <vt:lpstr>'내역서 '!Print_Area</vt:lpstr>
      <vt:lpstr>'내역서(갑)'!Print_Area</vt:lpstr>
      <vt:lpstr>'내역서(재+노+경) (멀티풀 용역비)'!Print_Area</vt:lpstr>
      <vt:lpstr>'내역서(재+노+경) (멀티풀 제외)'!Print_Area</vt:lpstr>
      <vt:lpstr>물산!Print_Area</vt:lpstr>
      <vt:lpstr>물집!Print_Area</vt:lpstr>
      <vt:lpstr>안전관리비자료!Print_Area</vt:lpstr>
      <vt:lpstr>'일위대가목록 '!Print_Area</vt:lpstr>
      <vt:lpstr>일위목록!Print_Area</vt:lpstr>
      <vt:lpstr>내역!Print_Titles</vt:lpstr>
      <vt:lpstr>내역서!Print_Titles</vt:lpstr>
      <vt:lpstr>'내역서 '!Print_Titles</vt:lpstr>
      <vt:lpstr>'내역서(재+노+경) (멀티풀 용역비)'!Print_Titles</vt:lpstr>
      <vt:lpstr>'내역서(재+노+경) (멀티풀 제외)'!Print_Titles</vt:lpstr>
      <vt:lpstr>물산!Print_Titles</vt:lpstr>
      <vt:lpstr>물집!Print_Titles</vt:lpstr>
      <vt:lpstr>안전관리비자료!Print_Titles</vt:lpstr>
      <vt:lpstr>'일위대가목록 '!Print_Titles</vt:lpstr>
      <vt:lpstr>일위목록!Print_Titles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정명수</dc:creator>
  <cp:lastModifiedBy>User</cp:lastModifiedBy>
  <cp:lastPrinted>2024-06-16T03:56:18Z</cp:lastPrinted>
  <dcterms:created xsi:type="dcterms:W3CDTF">1998-03-03T03:45:40Z</dcterms:created>
  <dcterms:modified xsi:type="dcterms:W3CDTF">2024-06-16T03:57:30Z</dcterms:modified>
</cp:coreProperties>
</file>